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0ed17a670e4b4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19b8cb9e68c4b98"/>
    <x:sheet xmlns:r="http://schemas.openxmlformats.org/officeDocument/2006/relationships" name="PR Budget" sheetId="2" r:id="R9e85950740494b3b"/>
    <x:sheet xmlns:r="http://schemas.openxmlformats.org/officeDocument/2006/relationships" name="Lists" sheetId="3" r:id="R93bd244fe89647e9"/>
  </x:sheets>
</x:workbook>
</file>

<file path=xl/comments1.xml><?xml version="1.0" encoding="utf-8"?>
<x:comments xmlns:x="http://schemas.openxmlformats.org/spreadsheetml/2006/main">
  <x:authors>
    <x:author>Template</x:author>
  </x:authors>
  <x:commentList>
    <x:comment ref="B9" authorId="0">
      <x:text>
        <x:r>
          <x:t>Planned Budget: enter your yearly PR budget by category and quarter.
Blue numbers are editable inputs.</x:t>
        </x:r>
      </x:text>
    </x:comment>
    <x:comment ref="A26" authorId="0">
      <x:text>
        <x:r>
          <x:t>Line items drive Actual Spend automatically.
Enter Date + Category + Actual Amount at minimum.</x:t>
        </x:r>
      </x:text>
    </x:comment>
    <x:comment ref="A28" authorId="0">
      <x:text>
        <x:r>
          <x:t>Enter transaction date. Quarter (Q1..Q4) is calculated from the date.</x:t>
        </x:r>
      </x:text>
    </x:comment>
    <x:comment ref="C28" authorId="0">
      <x:text>
        <x:r>
          <x:t>Choose a category (dropdown) to classify spend correctly.</x:t>
        </x:r>
      </x:text>
    </x:comment>
    <x:comment ref="H28" authorId="0">
      <x:text>
        <x:r>
          <x:t>Actual paid/spent amount. Feeds Actual Spend + Dashboard.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$#,##0.00_);[Red]($#,##0.00);&quot; - &quot;_);@"/>
    <x:numFmt numFmtId="165" formatCode="mmm d, yyyy"/>
    <x:numFmt numFmtId="166" formatCode="0.0%"/>
  </x:numFmts>
  <x:fonts count="16">
    <x:font>
      <x:sz val="11"/>
      <x:color theme="1"/>
      <x:name val="Calibri"/>
      <x:family val="2"/>
      <x:scheme val="minor"/>
    </x:font>
    <x:font>
      <x:b/>
      <x:sz val="30"/>
      <x:color rgb="000B1F3A"/>
      <x:name val="Calibri"/>
    </x:font>
    <x:font>
      <x:sz val="11"/>
      <x:color rgb="00404040"/>
    </x:font>
    <x:font>
      <x:sz val="18"/>
      <x:color rgb="003B83A7"/>
    </x:font>
    <x:font>
      <x:b/>
      <x:color rgb="00FFFFFF"/>
    </x:font>
    <x:font>
      <x:b/>
      <x:color rgb="00404040"/>
    </x:font>
    <x:font>
      <x:b/>
      <x:sz val="14"/>
      <x:color rgb="00FFFFFF"/>
    </x:font>
    <x:font>
      <x:color rgb="000000FF"/>
    </x:font>
    <x:font>
      <x:b/>
    </x:font>
    <x:font>
      <x:color rgb="00000000"/>
    </x:font>
    <x:font>
      <x:b/>
      <x:color rgb="00000000"/>
    </x:font>
    <x:font>
      <x:b/>
      <x:sz val="20"/>
      <x:color rgb="00FFFFFF"/>
    </x:font>
    <x:font>
      <x:b/>
      <x:sz val="12"/>
      <x:color rgb="00FFFFFF"/>
    </x:font>
    <x:font>
      <x:b/>
      <x:sz val="16"/>
      <x:color rgb="00000000"/>
    </x:font>
    <x:font>
      <x:color rgb="00404040"/>
    </x:font>
    <x:font>
      <x:i/>
      <x:sz val="10"/>
      <x:color rgb="00404040"/>
    </x:font>
  </x:fonts>
  <x:fills count="13">
    <x:fill>
      <x:patternFill patternType="none"/>
    </x:fill>
    <x:fill>
      <x:patternFill patternType="gray125"/>
    </x:fill>
    <x:fill>
      <x:patternFill patternType="solid">
        <x:fgColor rgb="00F2F2F2"/>
      </x:patternFill>
    </x:fill>
    <x:fill>
      <x:patternFill patternType="solid">
        <x:fgColor rgb="00595959"/>
      </x:patternFill>
    </x:fill>
    <x:fill>
      <x:patternFill patternType="solid">
        <x:fgColor rgb="00D9EDF7"/>
      </x:patternFill>
    </x:fill>
    <x:fill>
      <x:patternFill patternType="solid">
        <x:fgColor rgb="00E7F1CE"/>
      </x:patternFill>
    </x:fill>
    <x:fill>
      <x:patternFill patternType="solid">
        <x:fgColor rgb="00FFFFFF"/>
      </x:patternFill>
    </x:fill>
    <x:fill>
      <x:patternFill patternType="solid">
        <x:fgColor rgb="003B83A7"/>
      </x:patternFill>
    </x:fill>
    <x:fill>
      <x:patternFill patternType="solid">
        <x:fgColor rgb="009DB33B"/>
      </x:patternFill>
    </x:fill>
    <x:fill>
      <x:patternFill patternType="solid">
        <x:fgColor rgb="00F7FBFF"/>
      </x:patternFill>
    </x:fill>
    <x:fill>
      <x:patternFill patternType="solid">
        <x:fgColor rgb="00FBFDF4"/>
      </x:patternFill>
    </x:fill>
    <x:fill>
      <x:patternFill patternType="solid">
        <x:fgColor rgb="00F4B183"/>
      </x:patternFill>
    </x:fill>
    <x:fill>
      <x:patternFill patternType="solid">
        <x:fgColor rgb="00FCE4D6"/>
      </x:patternFill>
    </x:fill>
  </x:fills>
  <x:borders count="24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 style="thin">
        <x:color rgb="00A6A6A6"/>
      </x:right>
      <x:top style="medium">
        <x:color rgb="00A6A6A6"/>
      </x:top>
      <x:bottom style="thin">
        <x:color rgb="00A6A6A6"/>
      </x:bottom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medium">
        <x:color rgb="00A6A6A6"/>
      </x:bottom>
    </x:border>
    <x:border>
      <x:left style="medium">
        <x:color rgb="00A6A6A6"/>
      </x:left>
      <x:right style="thin">
        <x:color rgb="00A6A6A6"/>
      </x:right>
      <x:top style="medium">
        <x:color rgb="00A6A6A6"/>
      </x:top>
      <x:bottom style="thin">
        <x:color rgb="00A6A6A6"/>
      </x:bottom>
    </x:border>
    <x:border>
      <x:left style="thin">
        <x:color rgb="00A6A6A6"/>
      </x:left>
      <x:right style="medium">
        <x:color rgb="00A6A6A6"/>
      </x:right>
      <x:top style="medium">
        <x:color rgb="00A6A6A6"/>
      </x:top>
      <x:bottom style="thin">
        <x:color rgb="00A6A6A6"/>
      </x:bottom>
    </x:border>
    <x:border>
      <x:left style="medium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thin">
        <x:color rgb="00A6A6A6"/>
      </x:left>
      <x:right style="medium">
        <x:color rgb="00A6A6A6"/>
      </x:right>
      <x:top style="thin">
        <x:color rgb="00A6A6A6"/>
      </x:top>
      <x:bottom style="thin">
        <x:color rgb="00A6A6A6"/>
      </x:bottom>
    </x:border>
    <x:border>
      <x:left style="medium">
        <x:color rgb="00A6A6A6"/>
      </x:left>
      <x:right style="thin">
        <x:color rgb="00A6A6A6"/>
      </x:right>
      <x:top style="thin">
        <x:color rgb="00A6A6A6"/>
      </x:top>
      <x:bottom style="medium">
        <x:color rgb="00A6A6A6"/>
      </x:bottom>
    </x:border>
    <x:border>
      <x:left style="thin">
        <x:color rgb="00A6A6A6"/>
      </x:left>
      <x:right style="medium">
        <x:color rgb="00A6A6A6"/>
      </x:right>
      <x:top style="thin">
        <x:color rgb="00A6A6A6"/>
      </x:top>
      <x:bottom style="medium">
        <x:color rgb="00A6A6A6"/>
      </x:bottom>
    </x:border>
    <x:border>
      <x:left/>
      <x:right/>
      <x:top style="medium">
        <x:color rgb="00A6A6A6"/>
      </x:top>
      <x:bottom/>
      <x:diagonal/>
    </x:border>
    <x:border>
      <x:left/>
      <x:right style="thin">
        <x:color rgb="00A6A6A6"/>
      </x:right>
      <x:top style="medium">
        <x:color rgb="00A6A6A6"/>
      </x:top>
      <x:bottom/>
      <x:diagonal/>
    </x:border>
    <x:border>
      <x:left/>
      <x:right/>
      <x:top style="medium">
        <x:color rgb="00A6A6A6"/>
      </x:top>
      <x:bottom style="thin">
        <x:color rgb="00A6A6A6"/>
      </x:bottom>
      <x:diagonal/>
    </x:border>
    <x:border>
      <x:left/>
      <x:right style="thin">
        <x:color rgb="00A6A6A6"/>
      </x:right>
      <x:top style="medium">
        <x:color rgb="00A6A6A6"/>
      </x:top>
      <x:bottom style="thin">
        <x:color rgb="00A6A6A6"/>
      </x:bottom>
      <x:diagonal/>
    </x:border>
    <x:border>
      <x:left style="thin">
        <x:color rgb="00999999"/>
      </x:left>
      <x:right style="thin">
        <x:color rgb="00999999"/>
      </x:right>
      <x:top style="thin">
        <x:color rgb="00999999"/>
      </x:top>
      <x:bottom style="thin">
        <x:color rgb="00999999"/>
      </x:bottom>
    </x:border>
    <x:border>
      <x:left/>
      <x:right/>
      <x:top style="thin">
        <x:color rgb="00999999"/>
      </x:top>
      <x:bottom/>
      <x:diagonal/>
    </x:border>
    <x:border>
      <x:left/>
      <x:right style="thin">
        <x:color rgb="00999999"/>
      </x:right>
      <x:top style="thin">
        <x:color rgb="00999999"/>
      </x:top>
      <x:bottom/>
      <x:diagonal/>
    </x:border>
    <x:border>
      <x:left/>
      <x:right/>
      <x:top style="thin">
        <x:color rgb="00999999"/>
      </x:top>
      <x:bottom style="thin">
        <x:color rgb="00999999"/>
      </x:bottom>
      <x:diagonal/>
    </x:border>
    <x:border>
      <x:left/>
      <x:right style="thin">
        <x:color rgb="00999999"/>
      </x:right>
      <x:top style="thin">
        <x:color rgb="00999999"/>
      </x:top>
      <x:bottom style="thin">
        <x:color rgb="00999999"/>
      </x:bottom>
      <x:diagonal/>
    </x:border>
    <x:border>
      <x:left style="thin">
        <x:color rgb="00999999"/>
      </x:left>
      <x:right/>
      <x:top/>
      <x:bottom/>
      <x:diagonal/>
    </x:border>
    <x:border>
      <x:left/>
      <x:right style="thin">
        <x:color rgb="00999999"/>
      </x:right>
      <x:top/>
      <x:bottom/>
      <x:diagonal/>
    </x:border>
    <x:border>
      <x:left style="thin">
        <x:color rgb="00999999"/>
      </x:left>
      <x:right/>
      <x:top/>
      <x:bottom style="thin">
        <x:color rgb="00999999"/>
      </x:bottom>
      <x:diagonal/>
    </x:border>
    <x:border>
      <x:left/>
      <x:right style="thin">
        <x:color rgb="00999999"/>
      </x:right>
      <x:top/>
      <x:bottom style="thin">
        <x:color rgb="00999999"/>
      </x:bottom>
      <x:diagonal/>
    </x:border>
    <x:border>
      <x:left/>
      <x:right/>
      <x:top/>
      <x:bottom style="thin">
        <x:color rgb="00999999"/>
      </x:bottom>
      <x:diagonal/>
    </x:border>
  </x:borders>
  <x:cellStyleXfs count="1">
    <x:xf numFmtId="0" fontId="0" fillId="0" borderId="0"/>
  </x:cellStyleXfs>
  <x:cellXfs count="90">
    <x:xf numFmtId="0" fontId="0" fillId="0" borderId="0" xfId="0"/>
    <x:xf numFmtId="0" fontId="1" fillId="0" borderId="0" xfId="0" applyAlignment="1">
      <x:alignment horizontal="left" vertical="center"/>
    </x:xf>
    <x:xf numFmtId="0" fontId="2" fillId="2" borderId="0" xfId="0" applyAlignment="1">
      <x:alignment horizontal="left" vertical="center"/>
    </x:xf>
    <x:xf numFmtId="0" fontId="3" fillId="0" borderId="0" xfId="0" applyAlignment="1">
      <x:alignment horizontal="left" vertical="center"/>
    </x:xf>
    <x:xf numFmtId="0" fontId="4" fillId="3" borderId="4" xfId="0" applyAlignment="1">
      <x:alignment horizontal="center" vertical="center"/>
    </x:xf>
    <x:xf numFmtId="0" fontId="4" fillId="3" borderId="2" xfId="0" applyAlignment="1">
      <x:alignment horizontal="center" vertical="center"/>
    </x:xf>
    <x:xf numFmtId="0" fontId="4" fillId="3" borderId="5" xfId="0" applyAlignment="1">
      <x:alignment horizontal="center" vertical="center"/>
    </x:xf>
    <x:xf numFmtId="0" fontId="5" fillId="2" borderId="6" xfId="0" applyAlignment="1">
      <x:alignment horizontal="left" vertical="center"/>
    </x:xf>
    <x:xf numFmtId="164" fontId="0" fillId="4" borderId="1" xfId="0" applyAlignment="1">
      <x:alignment horizontal="right" vertical="center"/>
    </x:xf>
    <x:xf numFmtId="164" fontId="0" fillId="4" borderId="7" xfId="0" applyAlignment="1">
      <x:alignment horizontal="right" vertical="center"/>
    </x:xf>
    <x:xf numFmtId="164" fontId="0" fillId="5" borderId="1" xfId="0" applyAlignment="1">
      <x:alignment horizontal="right" vertical="center"/>
    </x:xf>
    <x:xf numFmtId="164" fontId="0" fillId="5" borderId="7" xfId="0" applyAlignment="1">
      <x:alignment horizontal="right" vertical="center"/>
    </x:xf>
    <x:xf numFmtId="164" fontId="0" fillId="6" borderId="1" xfId="0" applyAlignment="1">
      <x:alignment horizontal="right" vertical="center"/>
    </x:xf>
    <x:xf numFmtId="164" fontId="0" fillId="6" borderId="7" xfId="0" applyAlignment="1">
      <x:alignment horizontal="right" vertical="center"/>
    </x:xf>
    <x:xf numFmtId="0" fontId="5" fillId="2" borderId="8" xfId="0" applyAlignment="1">
      <x:alignment horizontal="left" vertical="center"/>
    </x:xf>
    <x:xf numFmtId="164" fontId="0" fillId="6" borderId="3" xfId="0" applyAlignment="1">
      <x:alignment horizontal="right" vertical="center"/>
    </x:xf>
    <x:xf numFmtId="164" fontId="0" fillId="6" borderId="9" xfId="0" applyAlignment="1">
      <x:alignment horizontal="right" vertical="center"/>
    </x:xf>
    <x:xf numFmtId="0" fontId="6" fillId="7" borderId="4" xfId="0" applyAlignment="1">
      <x:alignment horizontal="left" vertical="center"/>
    </x:xf>
    <x:xf numFmtId="0" fontId="0" fillId="0" borderId="2" xfId="0"/>
    <x:xf numFmtId="0" fontId="0" fillId="0" borderId="5" xfId="0"/>
    <x:xf numFmtId="0" fontId="6" fillId="8" borderId="4" xfId="0" applyAlignment="1">
      <x:alignment horizontal="left" vertical="center"/>
    </x:xf>
    <x:xf numFmtId="0" fontId="5" fillId="4" borderId="6" xfId="0" applyAlignment="1">
      <x:alignment horizontal="left" vertical="center"/>
    </x:xf>
    <x:xf numFmtId="0" fontId="5" fillId="4" borderId="1" xfId="0" applyAlignment="1">
      <x:alignment horizontal="center" vertical="center"/>
    </x:xf>
    <x:xf numFmtId="0" fontId="5" fillId="4" borderId="7" xfId="0" applyAlignment="1">
      <x:alignment horizontal="center" vertical="center"/>
    </x:xf>
    <x:xf numFmtId="0" fontId="5" fillId="5" borderId="6" xfId="0" applyAlignment="1">
      <x:alignment horizontal="left" vertical="center"/>
    </x:xf>
    <x:xf numFmtId="0" fontId="5" fillId="5" borderId="1" xfId="0" applyAlignment="1">
      <x:alignment horizontal="center" vertical="center"/>
    </x:xf>
    <x:xf numFmtId="0" fontId="5" fillId="5" borderId="7" xfId="0" applyAlignment="1">
      <x:alignment horizontal="center" vertical="center"/>
    </x:xf>
    <x:xf numFmtId="0" fontId="0" fillId="9" borderId="6" xfId="0" applyAlignment="1">
      <x:alignment horizontal="left" vertical="center"/>
    </x:xf>
    <x:xf numFmtId="164" fontId="7" fillId="6" borderId="1" xfId="0" applyAlignment="1">
      <x:alignment horizontal="right" vertical="center"/>
    </x:xf>
    <x:xf numFmtId="164" fontId="0" fillId="0" borderId="7" xfId="0" applyAlignment="1">
      <x:alignment horizontal="right" vertical="center"/>
    </x:xf>
    <x:xf numFmtId="0" fontId="0" fillId="10" borderId="6" xfId="0" applyAlignment="1">
      <x:alignment horizontal="left" vertical="center"/>
    </x:xf>
    <x:xf numFmtId="0" fontId="8" fillId="4" borderId="8" xfId="0"/>
    <x:xf numFmtId="164" fontId="8" fillId="4" borderId="3" xfId="0" applyAlignment="1">
      <x:alignment horizontal="right" vertical="center"/>
    </x:xf>
    <x:xf numFmtId="164" fontId="8" fillId="4" borderId="9" xfId="0" applyAlignment="1">
      <x:alignment horizontal="right" vertical="center"/>
    </x:xf>
    <x:xf numFmtId="0" fontId="8" fillId="5" borderId="8" xfId="0"/>
    <x:xf numFmtId="164" fontId="8" fillId="5" borderId="3" xfId="0" applyAlignment="1">
      <x:alignment horizontal="right" vertical="center"/>
    </x:xf>
    <x:xf numFmtId="164" fontId="8" fillId="5" borderId="9" xfId="0" applyAlignment="1">
      <x:alignment horizontal="right" vertical="center"/>
    </x:xf>
    <x:xf numFmtId="0" fontId="6" fillId="11" borderId="4" xfId="0" applyAlignment="1">
      <x:alignment horizontal="left" vertical="center"/>
    </x:xf>
    <x:xf numFmtId="0" fontId="5" fillId="12" borderId="6" xfId="0" applyAlignment="1">
      <x:alignment horizontal="center" vertical="center" wrapText="1"/>
    </x:xf>
    <x:xf numFmtId="0" fontId="5" fillId="12" borderId="1" xfId="0" applyAlignment="1">
      <x:alignment horizontal="center" vertical="center" wrapText="1"/>
    </x:xf>
    <x:xf numFmtId="0" fontId="5" fillId="12" borderId="1" xfId="0" applyAlignment="1">
      <x:alignment horizontal="left" vertical="center" wrapText="1"/>
    </x:xf>
    <x:xf numFmtId="0" fontId="5" fillId="12" borderId="7" xfId="0" applyAlignment="1">
      <x:alignment horizontal="center" vertical="center" wrapText="1"/>
    </x:xf>
    <x:xf numFmtId="165" fontId="0" fillId="0" borderId="6" xfId="0"/>
    <x:xf numFmtId="0" fontId="0" fillId="0" borderId="1" xfId="0" applyAlignment="1">
      <x:alignment horizontal="center" vertical="center"/>
    </x:xf>
    <x:xf numFmtId="0" fontId="0" fillId="0" borderId="1" xfId="0"/>
    <x:xf numFmtId="164" fontId="7" fillId="0" borderId="1" xfId="0" applyAlignment="1">
      <x:alignment horizontal="right" vertical="center"/>
    </x:xf>
    <x:xf numFmtId="164" fontId="9" fillId="0" borderId="1" xfId="0" applyAlignment="1">
      <x:alignment horizontal="right" vertical="center"/>
    </x:xf>
    <x:xf numFmtId="0" fontId="0" fillId="0" borderId="7" xfId="0" applyAlignment="1">
      <x:alignment horizontal="left" vertical="center"/>
    </x:xf>
    <x:xf numFmtId="165" fontId="0" fillId="0" borderId="8" xfId="0"/>
    <x:xf numFmtId="0" fontId="0" fillId="0" borderId="3" xfId="0" applyAlignment="1">
      <x:alignment horizontal="center" vertical="center"/>
    </x:xf>
    <x:xf numFmtId="0" fontId="0" fillId="0" borderId="3" xfId="0"/>
    <x:xf numFmtId="164" fontId="7" fillId="0" borderId="3" xfId="0" applyAlignment="1">
      <x:alignment horizontal="right" vertical="center"/>
    </x:xf>
    <x:xf numFmtId="164" fontId="9" fillId="0" borderId="3" xfId="0" applyAlignment="1">
      <x:alignment horizontal="right" vertical="center"/>
    </x:xf>
    <x:xf numFmtId="0" fontId="0" fillId="0" borderId="9" xfId="0" applyAlignment="1">
      <x:alignment horizontal="left" vertical="center"/>
    </x:xf>
    <x:xf numFmtId="0" fontId="11" fillId="3" borderId="0" xfId="0" applyAlignment="1">
      <x:alignment horizontal="left" vertical="center"/>
    </x:xf>
    <x:xf numFmtId="0" fontId="12" fillId="7" borderId="14" xfId="0" applyAlignment="1">
      <x:alignment horizontal="left" vertical="center"/>
    </x:xf>
    <x:xf numFmtId="0" fontId="0" fillId="7" borderId="14" xfId="0"/>
    <x:xf numFmtId="0" fontId="12" fillId="8" borderId="14" xfId="0" applyAlignment="1">
      <x:alignment horizontal="left" vertical="center"/>
    </x:xf>
    <x:xf numFmtId="0" fontId="0" fillId="8" borderId="14" xfId="0"/>
    <x:xf numFmtId="164" fontId="13" fillId="4" borderId="14" xfId="0" applyAlignment="1">
      <x:alignment horizontal="right" vertical="center"/>
    </x:xf>
    <x:xf numFmtId="0" fontId="0" fillId="4" borderId="14" xfId="0"/>
    <x:xf numFmtId="164" fontId="13" fillId="5" borderId="14" xfId="0" applyAlignment="1">
      <x:alignment horizontal="right" vertical="center"/>
    </x:xf>
    <x:xf numFmtId="0" fontId="0" fillId="5" borderId="14" xfId="0"/>
    <x:xf numFmtId="166" fontId="13" fillId="4" borderId="14" xfId="0" applyAlignment="1">
      <x:alignment horizontal="right" vertical="center"/>
    </x:xf>
    <x:xf numFmtId="0" fontId="6" fillId="3" borderId="14" xfId="0" applyAlignment="1">
      <x:alignment horizontal="left" vertical="center"/>
    </x:xf>
    <x:xf numFmtId="0" fontId="0" fillId="3" borderId="14" xfId="0"/>
    <x:xf numFmtId="0" fontId="6" fillId="7" borderId="14" xfId="0" applyAlignment="1">
      <x:alignment horizontal="left" vertical="center"/>
    </x:xf>
    <x:xf numFmtId="0" fontId="6" fillId="8" borderId="14" xfId="0" applyAlignment="1">
      <x:alignment horizontal="left" vertical="center"/>
    </x:xf>
    <x:xf numFmtId="0" fontId="14" fillId="5" borderId="14" xfId="0" applyAlignment="1">
      <x:alignment horizontal="left" vertical="top" wrapText="1"/>
    </x:xf>
    <x:xf numFmtId="0" fontId="5" fillId="0" borderId="0" xfId="0" applyAlignment="1">
      <x:alignment horizontal="left" vertical="center"/>
    </x:xf>
    <x:xf numFmtId="0" fontId="5" fillId="4" borderId="14" xfId="0" applyAlignment="1">
      <x:alignment horizontal="center" vertical="center"/>
    </x:xf>
    <x:xf numFmtId="0" fontId="0" fillId="6" borderId="14" xfId="0" applyAlignment="1">
      <x:alignment horizontal="left" vertical="center"/>
    </x:xf>
    <x:xf numFmtId="164" fontId="0" fillId="6" borderId="14" xfId="0" applyAlignment="1">
      <x:alignment horizontal="right" vertical="center"/>
    </x:xf>
    <x:xf numFmtId="0" fontId="15" fillId="0" borderId="0" xfId="0" applyAlignment="1">
      <x:alignment horizontal="left" vertical="center"/>
    </x:xf>
    <x:xf numFmtId="0" fontId="0" fillId="0" borderId="12" xfId="0"/>
    <x:xf numFmtId="0" fontId="0" fillId="0" borderId="13" xfId="0"/>
    <x:xf numFmtId="0" fontId="5" fillId="5" borderId="6" xfId="0" applyAlignment="1">
      <x:alignment horizontal="center" vertical="center"/>
    </x:xf>
    <x:xf numFmtId="164" fontId="9" fillId="5" borderId="7" xfId="0" applyAlignment="1">
      <x:alignment horizontal="right" vertical="center"/>
    </x:xf>
    <x:xf numFmtId="166" fontId="9" fillId="5" borderId="7" xfId="0" applyAlignment="1">
      <x:alignment horizontal="right" vertical="center"/>
    </x:xf>
    <x:xf numFmtId="164" fontId="10" fillId="5" borderId="9" xfId="0" applyAlignment="1">
      <x:alignment horizontal="right" vertical="center"/>
    </x:xf>
    <x:xf numFmtId="166" fontId="10" fillId="5" borderId="9" xfId="0" applyAlignment="1">
      <x:alignment horizontal="right" vertical="center"/>
    </x:xf>
    <x:xf numFmtId="0" fontId="0" fillId="0" borderId="18" xfId="0"/>
    <x:xf numFmtId="0" fontId="0" fillId="0" borderId="16" xfId="0"/>
    <x:xf numFmtId="0" fontId="0" fillId="0" borderId="21" xfId="0"/>
    <x:xf numFmtId="0" fontId="0" fillId="0" borderId="22" xfId="0"/>
    <x:xf numFmtId="0" fontId="0" fillId="0" borderId="17" xfId="0"/>
    <x:xf numFmtId="0" fontId="0" fillId="0" borderId="15" xfId="0"/>
    <x:xf numFmtId="0" fontId="0" fillId="0" borderId="19" xfId="0"/>
    <x:xf numFmtId="0" fontId="0" fillId="0" borderId="20" xfId="0"/>
    <x:xf numFmtId="0" fontId="0" fillId="0" borderId="23" xfId="0"/>
  </x:cellXfs>
  <x:cellStyles count="1">
    <x:cellStyle name="Normal" xfId="0"/>
  </x:cellStyles>
  <x:dxfs count="4">
    <x:dxf>
      <x:fill>
        <x:patternFill>
          <x:bgColor rgb="00F8CBAD"/>
        </x:patternFill>
      </x:fill>
    </x:dxf>
    <x:dxf>
      <x:fill>
        <x:patternFill>
          <x:bgColor rgb="00C6EFCE"/>
        </x:patternFill>
      </x:fill>
    </x:dxf>
    <x:dxf>
      <x:fill>
        <x:patternFill>
          <x:bgColor rgb="00F8D7DA"/>
        </x:patternFill>
      </x:fill>
    </x:dxf>
    <x:dxf>
      <x:fill>
        <x:patternFill>
          <x:bgColor rgb="00D1E7D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07df0f154c4499b" /><Relationship Type="http://schemas.openxmlformats.org/officeDocument/2006/relationships/theme" Target="/xl/theme/theme1.xml" Id="R5408fef7c9cf41b3" /><Relationship Type="http://schemas.openxmlformats.org/officeDocument/2006/relationships/sharedStrings" Target="/xl/sharedStrings.xml" Id="R389e18c8b8c74825" /><Relationship Type="http://schemas.openxmlformats.org/officeDocument/2006/relationships/worksheet" Target="/xl/worksheets/sheet1.xml" Id="Ra19b8cb9e68c4b98" /><Relationship Type="http://schemas.openxmlformats.org/officeDocument/2006/relationships/worksheet" Target="/xl/worksheets/sheet2.xml" Id="R9e85950740494b3b" /><Relationship Type="http://schemas.openxmlformats.org/officeDocument/2006/relationships/worksheet" Target="/xl/worksheets/sheet3.xml" Id="R93bd244fe89647e9" /><Relationship Type="http://schemas.microsoft.com/office/2017/10/relationships/person" Target="/xl/persons/person.xml" Id="Rd98cd3f2eefa4c9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070be7d15384e6a" /><Relationship Type="http://schemas.openxmlformats.org/officeDocument/2006/relationships/chart" Target="/xl/drawings/charts/chart2.xml" Id="Raae3ab511f3a48af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Planned vs Actual (Quarter)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strRef>
              <c:f>'PR Budget'!E3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'PR Budget'!$E$3:$H$3</c:f>
              <c:strCache>
                <c:ptCount val="0"/>
              </c:strCache>
            </c:strRef>
          </c:cat>
          <c:val>
            <c:numRef>
              <c:f>'PR Budget'!$E$4:$E$5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strRef>
              <c:f>'PR Budget'!F3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'PR Budget'!$E$3:$H$3</c:f>
              <c:strCache>
                <c:ptCount val="0"/>
              </c:strCache>
            </c:strRef>
          </c:cat>
          <c:val>
            <c:numRef>
              <c:f>'PR Budget'!$F$4:$F$5</c:f>
              <c:numCache>
                <c:formatCode/>
                <c:ptCount val="0"/>
              </c:numCache>
            </c:numRef>
          </c:val>
        </c:ser>
        <c:ser>
          <c:idx val="2"/>
          <c:order val="2"/>
          <c:tx>
            <c:strRef>
              <c:f>'PR Budget'!G3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'PR Budget'!$E$3:$H$3</c:f>
              <c:strCache>
                <c:ptCount val="0"/>
              </c:strCache>
            </c:strRef>
          </c:cat>
          <c:val>
            <c:numRef>
              <c:f>'PR Budget'!$G$4:$G$5</c:f>
              <c:numCache>
                <c:formatCode/>
                <c:ptCount val="0"/>
              </c:numCache>
            </c:numRef>
          </c:val>
        </c:ser>
        <c:ser>
          <c:idx val="3"/>
          <c:order val="3"/>
          <c:tx>
            <c:strRef>
              <c:f>'PR Budget'!H3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'PR Budget'!$E$3:$H$3</c:f>
              <c:strCache>
                <c:ptCount val="0"/>
              </c:strCache>
            </c:strRef>
          </c:cat>
          <c:val>
            <c:numRef>
              <c:f>'PR Budget'!$H$4:$H$5</c:f>
              <c:numCache>
                <c:formatCode/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 sourceLinked="0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Actual Spend by Category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pieChart>
        <c:varyColors val="1"/>
        <c:firstSliceAng val="0"/>
        <c:ser>
          <c:idx val="0"/>
          <c:order val="0"/>
          <c:tx>
            <c:strRef>
              <c:f>'PR Budget'!N10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'PR Budget'!$I$11:$I$22</c:f>
              <c:strCache>
                <c:ptCount val="0"/>
              </c:strCache>
            </c:strRef>
          </c:cat>
          <c:val>
            <c:numRef>
              <c:f>'PR Budget'!$N$11:$N$22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SerName val="0"/>
          <c:showCatName val="0"/>
          <c:showPercent val="0"/>
          <c:showBubbleSize val="0"/>
          <c: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dLbls>
      </c:pieChart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11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070be7d15384e6a"/>
        </a:graphicData>
      </a:graphic>
    </xdr:graphicFrame>
    <xdr:clientData/>
  </xdr:twoCellAnchor>
  <xdr:twoCellAnchor>
    <xdr:from>
      <xdr:col>7</xdr:col>
      <xdr:colOff>0</xdr:colOff>
      <xdr:row>11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ae3ab511f3a48af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Template" id="{DD40F3B9-0ECF-BDE9-A085-826EEF577514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ac263e5398d4942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c4e8804435c0487b" /><Relationship Type="http://schemas.openxmlformats.org/officeDocument/2006/relationships/vmlDrawing" Target="/xl/drawings/vmldrawing.vml" Id="R37066d21fbda4906" /></Relationships>
</file>

<file path=xl/worksheets/sheet1.xml><?xml version="1.0" encoding="utf-8"?>
<ns0:worksheet xmlns:ns0="http://schemas.openxmlformats.org/spreadsheetml/2006/main" xmlns:ns1="http://schemas.openxmlformats.org/officeDocument/2006/relationships">
  <ns0:sheetFormatPr defaultRowHeight="15"/>
  <ns0:cols>
    <ns0:col min="1" max="1" width="2" customWidth="1"/>
    <ns0:col min="2" max="2" width="24" customWidth="1"/>
    <ns0:col min="3" max="3" width="18" customWidth="1"/>
    <ns0:col min="4" max="4" width="18" customWidth="1"/>
    <ns0:col min="5" max="5" width="18" customWidth="1"/>
    <ns0:col min="6" max="6" width="18" customWidth="1"/>
    <ns0:col min="7" max="7" width="2" customWidth="1"/>
    <ns0:col min="8" max="8" width="24" customWidth="1"/>
    <ns0:col min="9" max="9" width="18" customWidth="1"/>
    <ns0:col min="10" max="10" width="18" customWidth="1"/>
    <ns0:col min="11" max="11" width="18" customWidth="1"/>
    <ns0:col min="12" max="12" width="18" customWidth="1"/>
  </ns0:cols>
  <ns0:sheetData>
    <ns0:row r="2" ht="26" customHeight="1">
      <ns0:c r="B2" s="54" t="inlineStr">
        <ns0:is>
          <ns0:t xml:space="preserve">Public Relations Budget Dashboard</ns0:t>
        </ns0:is>
      </ns0:c>
    </ns0:row>
    <ns0:row r="3" ht="8" customHeight="1"/>
    <ns0:row r="5">
      <ns0:c r="B5" s="55" t="inlineStr">
        <ns0:is>
          <ns0:t xml:space="preserve">Total Planned Budget</ns0:t>
        </ns0:is>
      </ns0:c>
      <ns0:c r="C5" s="81" t="n"/>
      <ns0:c r="D5" s="57" t="inlineStr">
        <ns0:is>
          <ns0:t xml:space="preserve">Total Actual Spend</ns0:t>
        </ns0:is>
      </ns0:c>
      <ns0:c r="E5" s="81" t="n"/>
      <ns0:c r="F5" s="55" t="inlineStr">
        <ns0:is>
          <ns0:t xml:space="preserve">Remaining Budget</ns0:t>
        </ns0:is>
      </ns0:c>
      <ns0:c r="G5" s="81" t="n"/>
      <ns0:c r="H5" s="57" t="inlineStr">
        <ns0:is>
          <ns0:t xml:space="preserve">Variance (Actual - Planned)</ns0:t>
        </ns0:is>
      </ns0:c>
      <ns0:c r="I5" s="81" t="n"/>
      <ns0:c r="J5" s="55" t="inlineStr">
        <ns0:is>
          <ns0:t xml:space="preserve">Budget Used</ns0:t>
        </ns0:is>
      </ns0:c>
      <ns0:c r="K5" s="81" t="n"/>
    </ns0:row>
    <ns0:row r="6">
      <ns0:c r="B6" s="59">
        <ns0:f>'PR Budget'!I4</ns0:f>
        <ns0:v>111700.0</ns0:v>
      </ns0:c>
      <ns0:c r="C6" s="82" t="n"/>
      <ns0:c r="D6" s="61">
        <ns0:f>'PR Budget'!I5</ns0:f>
        <ns0:v>109150.0</ns0:v>
      </ns0:c>
      <ns0:c r="E6" s="82" t="n"/>
      <ns0:c r="F6" s="59">
        <ns0:f>'PR Budget'!I6</ns0:f>
        <ns0:v>2550.0</ns0:v>
      </ns0:c>
      <ns0:c r="G6" s="82" t="n"/>
      <ns0:c r="H6" s="61">
        <ns0:f>'PR Budget'!I7</ns0:f>
        <ns0:v>-2550.0</ns0:v>
      </ns0:c>
      <ns0:c r="I6" s="82" t="n"/>
      <ns0:c r="J6" s="63">
        <ns0:f>IF('PR Budget'!I4=0,"-",'PR Budget'!I5/'PR Budget'!I4)</ns0:f>
        <ns0:v>0.9771709937332139</ns0:v>
      </ns0:c>
      <ns0:c r="K6" s="82" t="n"/>
    </ns0:row>
    <ns0:row r="7">
      <ns0:c r="B7" s="83" t="n"/>
      <ns0:c r="C7" s="84" t="n"/>
      <ns0:c r="D7" s="83" t="n"/>
      <ns0:c r="E7" s="84" t="n"/>
      <ns0:c r="F7" s="83" t="n"/>
      <ns0:c r="G7" s="84" t="n"/>
      <ns0:c r="H7" s="83" t="n"/>
      <ns0:c r="I7" s="84" t="n"/>
      <ns0:c r="J7" s="83" t="n"/>
      <ns0:c r="K7" s="84" t="n"/>
    </ns0:row>
    <ns0:row r="10" ht="20" customHeight="1">
      <ns0:c r="B10" s="64" t="inlineStr">
        <ns0:is>
          <ns0:t xml:space="preserve">Planned vs Actual by Quarter</ns0:t>
        </ns0:is>
      </ns0:c>
      <ns0:c r="C10" s="85" t="n"/>
      <ns0:c r="D10" s="85" t="n"/>
      <ns0:c r="E10" s="85" t="n"/>
      <ns0:c r="F10" s="85" t="n"/>
      <ns0:c r="G10" s="81" t="n"/>
      <ns0:c r="H10" s="64" t="inlineStr">
        <ns0:is>
          <ns0:t xml:space="preserve">Spend Breakdown (Actual)</ns0:t>
        </ns0:is>
      </ns0:c>
      <ns0:c r="I10" s="85" t="n"/>
      <ns0:c r="J10" s="85" t="n"/>
      <ns0:c r="K10" s="85" t="n"/>
      <ns0:c r="L10" s="81" t="n"/>
    </ns0:row>
    <ns0:row r="22" ht="20" customHeight="1">
      <ns0:c r="B22" s="66" t="inlineStr">
        <ns0:is>
          <ns0:t xml:space="preserve">Synthesis</ns0:t>
        </ns0:is>
      </ns0:c>
      <ns0:c r="C22" s="85" t="n"/>
      <ns0:c r="D22" s="85" t="n"/>
      <ns0:c r="E22" s="85" t="n"/>
      <ns0:c r="F22" s="85" t="n"/>
      <ns0:c r="G22" s="81" t="n"/>
      <ns0:c r="H22" s="67" t="inlineStr">
        <ns0:is>
          <ns0:t xml:space="preserve">Highlights</ns0:t>
        </ns0:is>
      </ns0:c>
      <ns0:c r="I22" s="85" t="n"/>
      <ns0:c r="J22" s="85" t="n"/>
      <ns0:c r="K22" s="85" t="n"/>
      <ns0:c r="L22" s="81" t="n"/>
    </ns0:row>
    <ns0:row r="23">
      <ns0:c r="H23" s="68" t="inlineStr">
        <ns0:is>
          <ns0:t xml:space="preserve">• Overall status: under budget for the year (based on current line items).
• Review red variance cells in PR Budget (Variance / Variance %) to spot overruns.
• Add new expenses in Line Item Tracker; KPIs and charts update automatically.</ns0:t>
        </ns0:is>
      </ns0:c>
      <ns0:c r="I23" s="86" t="n"/>
      <ns0:c r="J23" s="86" t="n"/>
      <ns0:c r="K23" s="86" t="n"/>
      <ns0:c r="L23" s="82" t="n"/>
    </ns0:row>
    <ns0:row r="24">
      <ns0:c r="B24" s="69" t="inlineStr">
        <ns0:is>
          <ns0:t xml:space="preserve">Top Spend Categories (Actual)</ns0:t>
        </ns0:is>
      </ns0:c>
      <ns0:c r="H24" s="87" t="n"/>
      <ns0:c r="L24" s="88" t="n"/>
    </ns0:row>
    <ns0:row r="25">
      <ns0:c r="B25" s="70" t="inlineStr">
        <ns0:is>
          <ns0:t xml:space="preserve">Category</ns0:t>
        </ns0:is>
      </ns0:c>
      <ns0:c r="C25" s="70" t="inlineStr">
        <ns0:is>
          <ns0:t xml:space="preserve">Actual</ns0:t>
        </ns0:is>
      </ns0:c>
      <ns0:c r="D25" s="70" t="inlineStr">
        <ns0:is>
          <ns0:t xml:space="preserve">Planned</ns0:t>
        </ns0:is>
      </ns0:c>
      <ns0:c r="E25" s="70" t="inlineStr">
        <ns0:is>
          <ns0:t xml:space="preserve">Variance</ns0:t>
        </ns0:is>
      </ns0:c>
      <ns0:c r="H25" s="87" t="n"/>
      <ns0:c r="L25" s="88" t="n"/>
    </ns0:row>
    <ns0:row r="26">
      <ns0:c r="B26" s="71" t="str">
        <ns0:f>INDEX('PR Budget'!$I$11:$I$22, MATCH(LARGE('PR Budget'!$N$11:$N$22,1), 'PR Budget'!$N$11:$N$22,0))</ns0:f>
        <ns0:v>Events &amp; Sponsorships</ns0:v>
      </ns0:c>
      <ns0:c r="C26" s="72">
        <ns0:f>LARGE('PR Budget'!$N$11:$N$22,1)</ns0:f>
        <ns0:v>28100.0</ns0:v>
      </ns0:c>
      <ns0:c r="D26" s="72">
        <ns0:f>INDEX('PR Budget'!$G$11:$G$22, MATCH($B26, 'PR Budget'!$I$11:$I$22,0))</ns0:f>
        <ns0:v>29000.0</ns0:v>
      </ns0:c>
      <ns0:c r="E26" s="72">
        <ns0:f>$C26-$D26</ns0:f>
        <ns0:v>-900.0</ns0:v>
      </ns0:c>
      <ns0:c r="H26" s="87" t="n"/>
      <ns0:c r="L26" s="88" t="n"/>
    </ns0:row>
    <ns0:row r="27">
      <ns0:c r="B27" s="71" t="str">
        <ns0:f>INDEX('PR Budget'!$I$11:$I$22, MATCH(LARGE('PR Budget'!$N$11:$N$22,2), 'PR Budget'!$N$11:$N$22,0))</ns0:f>
        <ns0:v>PR Agency / Consulting</ns0:v>
      </ns0:c>
      <ns0:c r="C27" s="72">
        <ns0:f>LARGE('PR Budget'!$N$11:$N$22,2)</ns0:f>
        <ns0:v>24000.0</ns0:v>
      </ns0:c>
      <ns0:c r="D27" s="72">
        <ns0:f>INDEX('PR Budget'!$G$11:$G$22, MATCH($B27, 'PR Budget'!$I$11:$I$22,0))</ns0:f>
        <ns0:v>24000.0</ns0:v>
      </ns0:c>
      <ns0:c r="E27" s="72">
        <ns0:f>$C27-$D27</ns0:f>
        <ns0:v>0.0</ns0:v>
      </ns0:c>
      <ns0:c r="H27" s="87" t="n"/>
      <ns0:c r="L27" s="88" t="n"/>
    </ns0:row>
    <ns0:row r="28">
      <ns0:c r="B28" s="71" t="str">
        <ns0:f>INDEX('PR Budget'!$I$11:$I$22, MATCH(LARGE('PR Budget'!$N$11:$N$22,3), 'PR Budget'!$N$11:$N$22,0))</ns0:f>
        <ns0:v>Content Production (Photo/Video/Design)</ns0:v>
      </ns0:c>
      <ns0:c r="C28" s="72">
        <ns0:f>LARGE('PR Budget'!$N$11:$N$22,3)</ns0:f>
        <ns0:v>14200.0</ns0:v>
      </ns0:c>
      <ns0:c r="D28" s="72">
        <ns0:f>INDEX('PR Budget'!$G$11:$G$22, MATCH($B28, 'PR Budget'!$I$11:$I$22,0))</ns0:f>
        <ns0:v>14500.0</ns0:v>
      </ns0:c>
      <ns0:c r="E28" s="72">
        <ns0:f>$C28-$D28</ns0:f>
        <ns0:v>-300.0</ns0:v>
      </ns0:c>
      <ns0:c r="H28" s="83" t="n"/>
      <ns0:c r="I28" s="89" t="n"/>
      <ns0:c r="J28" s="89" t="n"/>
      <ns0:c r="K28" s="89" t="n"/>
      <ns0:c r="L28" s="84" t="n"/>
    </ns0:row>
    <ns0:row r="30">
      <ns0:c r="B30" s="73" t="inlineStr">
        <ns0:is>
          <ns0:t xml:space="preserve">Notes: Update planned amounts in PR Budget (blue input cells). Actual totals are driven by Line Item Tracker.</ns0:t>
        </ns0:is>
      </ns0:c>
    </ns0:row>
  </ns0:sheetData>
  <ns0:mergeCells>
    <ns0:mergeCell ref="B10:G10"/>
    <ns0:mergeCell ref="J5:K5"/>
    <ns0:mergeCell ref="H6:I7"/>
    <ns0:mergeCell ref="B22:G22"/>
    <ns0:mergeCell ref="B5:C5"/>
    <ns0:mergeCell ref="J6:K7"/>
    <ns0:mergeCell ref="F5:G5"/>
    <ns0:mergeCell ref="D5:E5"/>
    <ns0:mergeCell ref="H10:L10"/>
    <ns0:mergeCell ref="B30:L30"/>
    <ns0:mergeCell ref="D6:E7"/>
    <ns0:mergeCell ref="B2:L3"/>
    <ns0:mergeCell ref="B6:C7"/>
    <ns0:mergeCell ref="F6:G7"/>
    <ns0:mergeCell ref="H5:I5"/>
    <ns0:mergeCell ref="B24:E24"/>
    <ns0:mergeCell ref="H23:L28"/>
    <ns0:mergeCell ref="H22:L22"/>
  </ns0:mergeCells>
  <ns0:conditionalFormatting sqref="H6:H7">
    <ns0:cfRule type="cellIs" dxfId="2" priority="1" operator="greaterThan">
      <ns0:formula>0</ns0:formula>
    </ns0:cfRule>
    <ns0:cfRule type="cellIs" dxfId="3" priority="2" operator="lessThanOrEqual">
      <ns0:formula>0</ns0:formula>
    </ns0:cfRule>
  </ns0:conditionalFormatting>
  <ns0:conditionalFormatting sqref="J6:J7">
    <ns0:cfRule type="cellIs" dxfId="2" priority="3" operator="greaterThan">
      <ns0:formula>1</ns0:formula>
    </ns0:cfRule>
    <ns0:cfRule type="cellIs" dxfId="3" priority="4" operator="lessThanOrEqual">
      <ns0:formula>1</ns0:formula>
    </ns0:cfRule>
  </ns0:conditionalFormatting>
  <ns0:conditionalFormatting sqref="E26:E28">
    <ns0:cfRule type="cellIs" dxfId="2" priority="5" operator="greaterThan">
      <ns0:formula>0</ns0:formula>
    </ns0:cfRule>
    <ns0:cfRule type="cellIs" dxfId="3" priority="6" operator="lessThanOrEqual">
      <ns0:formula>0</ns0:formula>
    </ns0:cfRule>
  </ns0:conditionalFormatting>
  <ns0:pageMargins left="0.7" right="0.7" top="0.75" bottom="0.75" header="0.3" footer="0.3"/>
  <ns0:drawing ns1:id="Rbac263e5398d4942"/>
</ns0:worksheet>
</file>

<file path=xl/worksheets/sheet2.xml><?xml version="1.0" encoding="utf-8"?>
<ns0:worksheet xmlns:ns0="http://schemas.openxmlformats.org/spreadsheetml/2006/main" xmlns:ns1="http://schemas.openxmlformats.org/officeDocument/2006/relationships">
  <ns0:sheetViews>
    <ns0:sheetView showGridLines="0" workbookViewId="0"/>
  </ns0:sheetViews>
  <ns0:sheetFormatPr defaultRowHeight="15"/>
  <ns0:cols>
    <ns0:col min="1" max="1" width="12" customWidth="1"/>
    <ns0:col min="2" max="2" width="10" customWidth="1"/>
    <ns0:col min="3" max="3" width="28" customWidth="1"/>
    <ns0:col min="4" max="4" width="26" customWidth="1"/>
    <ns0:col min="5" max="5" width="22" customWidth="1"/>
    <ns0:col min="6" max="6" width="32" customWidth="1"/>
    <ns0:col min="7" max="7" width="14" customWidth="1"/>
    <ns0:col min="8" max="8" width="14" customWidth="1"/>
    <ns0:col min="9" max="9" width="14" customWidth="1"/>
    <ns0:col min="10" max="10" width="10" customWidth="1"/>
    <ns0:col min="11" max="11" width="30" customWidth="1"/>
    <ns0:col min="12" max="12" width="12" customWidth="1"/>
    <ns0:col min="13" max="13" width="12" customWidth="1"/>
    <ns0:col min="14" max="14" width="14" customWidth="1"/>
  </ns0:cols>
  <ns0:sheetData>
    <ns0:row r="1" ht="42" customHeight="1">
      <ns0:c r="A1" s="1" t="inlineStr">
        <ns0:is>
          <ns0:t xml:space="preserve">Public Relations Budget Template</ns0:t>
        </ns0:is>
      </ns0:c>
    </ns0:row>
    <ns0:row r="2" ht="18" customHeight="1">
      <ns0:c r="A2" s="2" t="inlineStr">
        <ns0:is>
          <ns0:t xml:space="preserve">Tip: Enter planned amounts in the Planned Budget section. Actuals auto-calculate from the Line Item Tracker (Actual Amount column).</ns0:t>
        </ns0:is>
      </ns0:c>
    </ns0:row>
    <ns0:row r="3" ht="26" customHeight="1">
      <ns0:c r="B3" s="3" t="inlineStr">
        <ns0:is>
          <ns0:t xml:space="preserve">Summary</ns0:t>
        </ns0:is>
      </ns0:c>
      <ns0:c r="D3" s="4" t="inlineStr">
        <ns0:is>
          <ns0:t xml:space="preserve"/>
        </ns0:is>
      </ns0:c>
      <ns0:c r="E3" s="5" t="inlineStr">
        <ns0:is>
          <ns0:t xml:space="preserve">Q1</ns0:t>
        </ns0:is>
      </ns0:c>
      <ns0:c r="F3" s="5" t="inlineStr">
        <ns0:is>
          <ns0:t xml:space="preserve">Q2</ns0:t>
        </ns0:is>
      </ns0:c>
      <ns0:c r="G3" s="5" t="inlineStr">
        <ns0:is>
          <ns0:t xml:space="preserve">Q3</ns0:t>
        </ns0:is>
      </ns0:c>
      <ns0:c r="H3" s="5" t="inlineStr">
        <ns0:is>
          <ns0:t xml:space="preserve">Q4</ns0:t>
        </ns0:is>
      </ns0:c>
      <ns0:c r="I3" s="6" t="inlineStr">
        <ns0:is>
          <ns0:t xml:space="preserve">Total</ns0:t>
        </ns0:is>
      </ns0:c>
    </ns0:row>
    <ns0:row r="4">
      <ns0:c r="D4" s="7" t="inlineStr">
        <ns0:is>
          <ns0:t xml:space="preserve">Total Planned Budget</ns0:t>
        </ns0:is>
      </ns0:c>
      <ns0:c r="E4" s="8">
        <ns0:f>C23</ns0:f>
        <ns0:v>29400.0</ns0:v>
      </ns0:c>
      <ns0:c r="F4" s="8">
        <ns0:f>D23</ns0:f>
        <ns0:v>27000.0</ns0:v>
      </ns0:c>
      <ns0:c r="G4" s="8">
        <ns0:f>E23</ns0:f>
        <ns0:v>26600.0</ns0:v>
      </ns0:c>
      <ns0:c r="H4" s="8">
        <ns0:f>F23</ns0:f>
        <ns0:v>28700.0</ns0:v>
      </ns0:c>
      <ns0:c r="I4" s="9">
        <ns0:f>G23</ns0:f>
        <ns0:v>111700.0</ns0:v>
      </ns0:c>
    </ns0:row>
    <ns0:row r="5">
      <ns0:c r="D5" s="7" t="inlineStr">
        <ns0:is>
          <ns0:t xml:space="preserve">Total Actual Spend</ns0:t>
        </ns0:is>
      </ns0:c>
      <ns0:c r="E5" s="10">
        <ns0:f>J23</ns0:f>
        <ns0:v>28400.0</ns0:v>
      </ns0:c>
      <ns0:c r="F5" s="10">
        <ns0:f>K23</ns0:f>
        <ns0:v>26200.0</ns0:v>
      </ns0:c>
      <ns0:c r="G5" s="10">
        <ns0:f>L23</ns0:f>
        <ns0:v>26200.0</ns0:v>
      </ns0:c>
      <ns0:c r="H5" s="10">
        <ns0:f>M23</ns0:f>
        <ns0:v>28350.0</ns0:v>
      </ns0:c>
      <ns0:c r="I5" s="11">
        <ns0:f>N23</ns0:f>
        <ns0:v>109150.0</ns0:v>
      </ns0:c>
    </ns0:row>
    <ns0:row r="6">
      <ns0:c r="D6" s="7" t="inlineStr">
        <ns0:is>
          <ns0:t xml:space="preserve">Remaining Budget</ns0:t>
        </ns0:is>
      </ns0:c>
      <ns0:c r="E6" s="12">
        <ns0:f>E4-E5</ns0:f>
        <ns0:v>1000.0</ns0:v>
      </ns0:c>
      <ns0:c r="F6" s="12">
        <ns0:f>F4-F5</ns0:f>
        <ns0:v>800.0</ns0:v>
      </ns0:c>
      <ns0:c r="G6" s="12">
        <ns0:f>G4-G5</ns0:f>
        <ns0:v>400.0</ns0:v>
      </ns0:c>
      <ns0:c r="H6" s="12">
        <ns0:f>H4-H5</ns0:f>
        <ns0:v>350.0</ns0:v>
      </ns0:c>
      <ns0:c r="I6" s="13">
        <ns0:f>I4-I5</ns0:f>
        <ns0:v>2550.0</ns0:v>
      </ns0:c>
    </ns0:row>
    <ns0:row r="7">
      <ns0:c r="D7" s="14" t="inlineStr">
        <ns0:is>
          <ns0:t xml:space="preserve">Variance (Actual - Planned)</ns0:t>
        </ns0:is>
      </ns0:c>
      <ns0:c r="E7" s="15">
        <ns0:f>E5-E4</ns0:f>
        <ns0:v>-1000.0</ns0:v>
      </ns0:c>
      <ns0:c r="F7" s="15">
        <ns0:f>F5-F4</ns0:f>
        <ns0:v>-800.0</ns0:v>
      </ns0:c>
      <ns0:c r="G7" s="15">
        <ns0:f>G5-G4</ns0:f>
        <ns0:v>-400.0</ns0:v>
      </ns0:c>
      <ns0:c r="H7" s="15">
        <ns0:f>H5-H4</ns0:f>
        <ns0:v>-350.0</ns0:v>
      </ns0:c>
      <ns0:c r="I7" s="16">
        <ns0:f>I5-I4</ns0:f>
        <ns0:v>-2550.0</ns0:v>
      </ns0:c>
    </ns0:row>
    <ns0:row r="9" ht="18" customHeight="1">
      <ns0:c r="B9" s="17" t="inlineStr">
        <ns0:is>
          <ns0:t xml:space="preserve">Planned Budget</ns0:t>
        </ns0:is>
      </ns0:c>
      <ns0:c r="C9" s="74" t="n"/>
      <ns0:c r="D9" s="74" t="n"/>
      <ns0:c r="E9" s="74" t="n"/>
      <ns0:c r="F9" s="74" t="n"/>
      <ns0:c r="G9" s="75" t="n"/>
      <ns0:c r="I9" s="20" t="inlineStr">
        <ns0:is>
          <ns0:t xml:space="preserve">Actual Spend (Auto from Line Items)</ns0:t>
        </ns0:is>
      </ns0:c>
      <ns0:c r="J9" s="74" t="n"/>
      <ns0:c r="K9" s="74" t="n"/>
      <ns0:c r="L9" s="74" t="n"/>
      <ns0:c r="M9" s="74" t="n"/>
      <ns0:c r="N9" s="75" t="n"/>
    </ns0:row>
    <ns0:row r="10" ht="18" customHeight="1">
      <ns0:c r="B10" s="21" t="inlineStr">
        <ns0:is>
          <ns0:t xml:space="preserve">Category</ns0:t>
        </ns0:is>
      </ns0:c>
      <ns0:c r="C10" s="22" t="inlineStr">
        <ns0:is>
          <ns0:t xml:space="preserve">Q1</ns0:t>
        </ns0:is>
      </ns0:c>
      <ns0:c r="D10" s="22" t="inlineStr">
        <ns0:is>
          <ns0:t xml:space="preserve">Q2</ns0:t>
        </ns0:is>
      </ns0:c>
      <ns0:c r="E10" s="22" t="inlineStr">
        <ns0:is>
          <ns0:t xml:space="preserve">Q3</ns0:t>
        </ns0:is>
      </ns0:c>
      <ns0:c r="F10" s="22" t="inlineStr">
        <ns0:is>
          <ns0:t xml:space="preserve">Q4</ns0:t>
        </ns0:is>
      </ns0:c>
      <ns0:c r="G10" s="23" t="inlineStr">
        <ns0:is>
          <ns0:t xml:space="preserve">Total</ns0:t>
        </ns0:is>
      </ns0:c>
      <ns0:c r="I10" s="24" t="inlineStr">
        <ns0:is>
          <ns0:t xml:space="preserve">Category</ns0:t>
        </ns0:is>
      </ns0:c>
      <ns0:c r="J10" s="25" t="inlineStr">
        <ns0:is>
          <ns0:t xml:space="preserve">Q1</ns0:t>
        </ns0:is>
      </ns0:c>
      <ns0:c r="K10" s="25" t="inlineStr">
        <ns0:is>
          <ns0:t xml:space="preserve">Q2</ns0:t>
        </ns0:is>
      </ns0:c>
      <ns0:c r="L10" s="25" t="inlineStr">
        <ns0:is>
          <ns0:t xml:space="preserve">Q3</ns0:t>
        </ns0:is>
      </ns0:c>
      <ns0:c r="M10" s="25" t="inlineStr">
        <ns0:is>
          <ns0:t xml:space="preserve">Q4</ns0:t>
        </ns0:is>
      </ns0:c>
      <ns0:c r="N10" s="26" t="inlineStr">
        <ns0:is>
          <ns0:t xml:space="preserve">Total</ns0:t>
        </ns0:is>
      </ns0:c>
      <ns0:c r="O10" s="76" t="inlineStr">
        <ns0:is>
          <ns0:t xml:space="preserve">Variance</ns0:t>
        </ns0:is>
      </ns0:c>
      <ns0:c r="P10" s="76" t="inlineStr">
        <ns0:is>
          <ns0:t xml:space="preserve">Variance %</ns0:t>
        </ns0:is>
      </ns0:c>
    </ns0:row>
    <ns0:row r="11" ht="18" customHeight="1">
      <ns0:c r="B11" s="27" t="inlineStr">
        <ns0:is>
          <ns0:t xml:space="preserve">Press Releases &amp; Distribution</ns0:t>
        </ns0:is>
      </ns0:c>
      <ns0:c r="C11" s="28" t="n">
        <ns0:v>800</ns0:v>
      </ns0:c>
      <ns0:c r="D11" s="28" t="n">
        <ns0:v>600</ns0:v>
      </ns0:c>
      <ns0:c r="E11" s="28" t="n">
        <ns0:v>800</ns0:v>
      </ns0:c>
      <ns0:c r="F11" s="28" t="n">
        <ns0:v>700</ns0:v>
      </ns0:c>
      <ns0:c r="G11" s="29">
        <ns0:f>SUM(C11:F11)</ns0:f>
        <ns0:v>2900</ns0:v>
      </ns0:c>
      <ns0:c r="I11" s="30" t="inlineStr">
        <ns0:is>
          <ns0:t xml:space="preserve">Press Releases &amp; Distribution</ns0:t>
        </ns0:is>
      </ns0:c>
      <ns0:c r="J11" s="10">
        <ns0:f>SUMIF($L$28:$L$200,$I11&amp;"|"&amp;J$10,$H$28:$H$200)</ns0:f>
        <ns0:v>750.0</ns0:v>
      </ns0:c>
      <ns0:c r="K11" s="10">
        <ns0:f>SUMIF($L$28:$L$200,$I11&amp;"|"&amp;K$10,$H$28:$H$200)</ns0:f>
        <ns0:v>650.0</ns0:v>
      </ns0:c>
      <ns0:c r="L11" s="10">
        <ns0:f>SUMIF($L$28:$L$200,$I11&amp;"|"&amp;L$10,$H$28:$H$200)</ns0:f>
        <ns0:v>600.0</ns0:v>
      </ns0:c>
      <ns0:c r="M11" s="10">
        <ns0:f>SUMIF($L$28:$L$200,$I11&amp;"|"&amp;M$10,$H$28:$H$200)</ns0:f>
        <ns0:v>900.0</ns0:v>
      </ns0:c>
      <ns0:c r="N11" s="11">
        <ns0:f>SUM(J11:M11)</ns0:f>
        <ns0:v>2900.0</ns0:v>
      </ns0:c>
      <ns0:c r="O11" s="77">
        <ns0:f>N11-G11</ns0:f>
        <ns0:v>0.0</ns0:v>
      </ns0:c>
      <ns0:c r="P11" s="78">
        <ns0:f>IF(G11=0,"-",O11/G11)</ns0:f>
        <ns0:v>0.0</ns0:v>
      </ns0:c>
    </ns0:row>
    <ns0:row r="12" ht="18" customHeight="1">
      <ns0:c r="B12" s="27" t="inlineStr">
        <ns0:is>
          <ns0:t xml:space="preserve">Media Outreach (Pitching/Tools)</ns0:t>
        </ns0:is>
      </ns0:c>
      <ns0:c r="C12" s="28" t="n">
        <ns0:v>1200</ns0:v>
      </ns0:c>
      <ns0:c r="D12" s="28" t="n">
        <ns0:v>1200</ns0:v>
      </ns0:c>
      <ns0:c r="E12" s="28" t="n">
        <ns0:v>1200</ns0:v>
      </ns0:c>
      <ns0:c r="F12" s="28" t="n">
        <ns0:v>1200</ns0:v>
      </ns0:c>
      <ns0:c r="G12" s="29">
        <ns0:f>SUM(C12:F12)</ns0:f>
        <ns0:v>4800</ns0:v>
      </ns0:c>
      <ns0:c r="I12" s="30" t="inlineStr">
        <ns0:is>
          <ns0:t xml:space="preserve">Media Outreach (Pitching/Tools)</ns0:t>
        </ns0:is>
      </ns0:c>
      <ns0:c r="J12" s="10">
        <ns0:f>SUMIF($L$28:$L$200,$I12&amp;"|"&amp;J$10,$H$28:$H$200)</ns0:f>
        <ns0:v>1250.0</ns0:v>
      </ns0:c>
      <ns0:c r="K12" s="10">
        <ns0:f>SUMIF($L$28:$L$200,$I12&amp;"|"&amp;K$10,$H$28:$H$200)</ns0:f>
        <ns0:v>1200.0</ns0:v>
      </ns0:c>
      <ns0:c r="L12" s="10">
        <ns0:f>SUMIF($L$28:$L$200,$I12&amp;"|"&amp;L$10,$H$28:$H$200)</ns0:f>
        <ns0:v>1350.0</ns0:v>
      </ns0:c>
      <ns0:c r="M12" s="10">
        <ns0:f>SUMIF($L$28:$L$200,$I12&amp;"|"&amp;M$10,$H$28:$H$200)</ns0:f>
        <ns0:v>1200.0</ns0:v>
      </ns0:c>
      <ns0:c r="N12" s="11">
        <ns0:f>SUM(J12:M12)</ns0:f>
        <ns0:v>5000.0</ns0:v>
      </ns0:c>
      <ns0:c r="O12" s="77">
        <ns0:f>N12-G12</ns0:f>
        <ns0:v>200.0</ns0:v>
      </ns0:c>
      <ns0:c r="P12" s="78">
        <ns0:f>IF(G12=0,"-",O12/G12)</ns0:f>
        <ns0:v>0.041666666666666664</ns0:v>
      </ns0:c>
    </ns0:row>
    <ns0:row r="13" ht="18" customHeight="1">
      <ns0:c r="B13" s="27" t="inlineStr">
        <ns0:is>
          <ns0:t xml:space="preserve">Influencer/Creator PR</ns0:t>
        </ns0:is>
      </ns0:c>
      <ns0:c r="C13" s="28" t="n">
        <ns0:v>3500</ns0:v>
      </ns0:c>
      <ns0:c r="D13" s="28" t="n">
        <ns0:v>2500</ns0:v>
      </ns0:c>
      <ns0:c r="E13" s="28" t="n">
        <ns0:v>4500</ns0:v>
      </ns0:c>
      <ns0:c r="F13" s="28" t="n">
        <ns0:v>3000</ns0:v>
      </ns0:c>
      <ns0:c r="G13" s="29">
        <ns0:f>SUM(C13:F13)</ns0:f>
        <ns0:v>13500</ns0:v>
      </ns0:c>
      <ns0:c r="I13" s="30" t="inlineStr">
        <ns0:is>
          <ns0:t xml:space="preserve">Influencer/Creator PR</ns0:t>
        </ns0:is>
      </ns0:c>
      <ns0:c r="J13" s="10">
        <ns0:f>SUMIF($L$28:$L$200,$I13&amp;"|"&amp;J$10,$H$28:$H$200)</ns0:f>
        <ns0:v>3000.0</ns0:v>
      </ns0:c>
      <ns0:c r="K13" s="10">
        <ns0:f>SUMIF($L$28:$L$200,$I13&amp;"|"&amp;K$10,$H$28:$H$200)</ns0:f>
        <ns0:v>2800.0</ns0:v>
      </ns0:c>
      <ns0:c r="L13" s="10">
        <ns0:f>SUMIF($L$28:$L$200,$I13&amp;"|"&amp;L$10,$H$28:$H$200)</ns0:f>
        <ns0:v>5200.0</ns0:v>
      </ns0:c>
      <ns0:c r="M13" s="10">
        <ns0:f>SUMIF($L$28:$L$200,$I13&amp;"|"&amp;M$10,$H$28:$H$200)</ns0:f>
        <ns0:v>2700.0</ns0:v>
      </ns0:c>
      <ns0:c r="N13" s="11">
        <ns0:f>SUM(J13:M13)</ns0:f>
        <ns0:v>13700.0</ns0:v>
      </ns0:c>
      <ns0:c r="O13" s="77">
        <ns0:f>N13-G13</ns0:f>
        <ns0:v>200.0</ns0:v>
      </ns0:c>
      <ns0:c r="P13" s="78">
        <ns0:f>IF(G13=0,"-",O13/G13)</ns0:f>
        <ns0:v>0.014814814814814815</ns0:v>
      </ns0:c>
    </ns0:row>
    <ns0:row r="14" ht="18" customHeight="1">
      <ns0:c r="B14" s="27" t="inlineStr">
        <ns0:is>
          <ns0:t xml:space="preserve">Events &amp; Sponsorships</ns0:t>
        </ns0:is>
      </ns0:c>
      <ns0:c r="C14" s="28" t="n">
        <ns0:v>10000</ns0:v>
      </ns0:c>
      <ns0:c r="D14" s="28" t="n">
        <ns0:v>8000</ns0:v>
      </ns0:c>
      <ns0:c r="E14" s="28" t="n">
        <ns0:v>5000</ns0:v>
      </ns0:c>
      <ns0:c r="F14" s="28" t="n">
        <ns0:v>6000</ns0:v>
      </ns0:c>
      <ns0:c r="G14" s="29">
        <ns0:f>SUM(C14:F14)</ns0:f>
        <ns0:v>29000</ns0:v>
      </ns0:c>
      <ns0:c r="I14" s="30" t="inlineStr">
        <ns0:is>
          <ns0:t xml:space="preserve">Events &amp; Sponsorships</ns0:t>
        </ns0:is>
      </ns0:c>
      <ns0:c r="J14" s="10">
        <ns0:f>SUMIF($L$28:$L$200,$I14&amp;"|"&amp;J$10,$H$28:$H$200)</ns0:f>
        <ns0:v>9800.0</ns0:v>
      </ns0:c>
      <ns0:c r="K14" s="10">
        <ns0:f>SUMIF($L$28:$L$200,$I14&amp;"|"&amp;K$10,$H$28:$H$200)</ns0:f>
        <ns0:v>8500.0</ns0:v>
      </ns0:c>
      <ns0:c r="L14" s="10">
        <ns0:f>SUMIF($L$28:$L$200,$I14&amp;"|"&amp;L$10,$H$28:$H$200)</ns0:f>
        <ns0:v>4300.0</ns0:v>
      </ns0:c>
      <ns0:c r="M14" s="10">
        <ns0:f>SUMIF($L$28:$L$200,$I14&amp;"|"&amp;M$10,$H$28:$H$200)</ns0:f>
        <ns0:v>5500.0</ns0:v>
      </ns0:c>
      <ns0:c r="N14" s="11">
        <ns0:f>SUM(J14:M14)</ns0:f>
        <ns0:v>28100.0</ns0:v>
      </ns0:c>
      <ns0:c r="O14" s="77">
        <ns0:f>N14-G14</ns0:f>
        <ns0:v>-900.0</ns0:v>
      </ns0:c>
      <ns0:c r="P14" s="78">
        <ns0:f>IF(G14=0,"-",O14/G14)</ns0:f>
        <ns0:v>-0.03103448275862069</ns0:v>
      </ns0:c>
    </ns0:row>
    <ns0:row r="15" ht="18" customHeight="1">
      <ns0:c r="B15" s="27" t="inlineStr">
        <ns0:is>
          <ns0:t xml:space="preserve">Media Monitoring / Listening Tools</ns0:t>
        </ns0:is>
      </ns0:c>
      <ns0:c r="C15" s="28" t="n">
        <ns0:v>900</ns0:v>
      </ns0:c>
      <ns0:c r="D15" s="28" t="n">
        <ns0:v>300</ns0:v>
      </ns0:c>
      <ns0:c r="E15" s="28" t="n">
        <ns0:v>300</ns0:v>
      </ns0:c>
      <ns0:c r="F15" s="28" t="n">
        <ns0:v>300</ns0:v>
      </ns0:c>
      <ns0:c r="G15" s="29">
        <ns0:f>SUM(C15:F15)</ns0:f>
        <ns0:v>1800</ns0:v>
      </ns0:c>
      <ns0:c r="I15" s="30" t="inlineStr">
        <ns0:is>
          <ns0:t xml:space="preserve">Media Monitoring / Listening Tools</ns0:t>
        </ns0:is>
      </ns0:c>
      <ns0:c r="J15" s="10">
        <ns0:f>SUMIF($L$28:$L$200,$I15&amp;"|"&amp;J$10,$H$28:$H$200)</ns0:f>
        <ns0:v>900.0</ns0:v>
      </ns0:c>
      <ns0:c r="K15" s="10">
        <ns0:f>SUMIF($L$28:$L$200,$I15&amp;"|"&amp;K$10,$H$28:$H$200)</ns0:f>
        <ns0:v>0.0</ns0:v>
      </ns0:c>
      <ns0:c r="L15" s="10">
        <ns0:f>SUMIF($L$28:$L$200,$I15&amp;"|"&amp;L$10,$H$28:$H$200)</ns0:f>
        <ns0:v>0.0</ns0:v>
      </ns0:c>
      <ns0:c r="M15" s="10">
        <ns0:f>SUMIF($L$28:$L$200,$I15&amp;"|"&amp;M$10,$H$28:$H$200)</ns0:f>
        <ns0:v>0.0</ns0:v>
      </ns0:c>
      <ns0:c r="N15" s="11">
        <ns0:f>SUM(J15:M15)</ns0:f>
        <ns0:v>900.0</ns0:v>
      </ns0:c>
      <ns0:c r="O15" s="77">
        <ns0:f>N15-G15</ns0:f>
        <ns0:v>-900.0</ns0:v>
      </ns0:c>
      <ns0:c r="P15" s="78">
        <ns0:f>IF(G15=0,"-",O15/G15)</ns0:f>
        <ns0:v>-0.5</ns0:v>
      </ns0:c>
    </ns0:row>
    <ns0:row r="16" ht="18" customHeight="1">
      <ns0:c r="B16" s="27" t="inlineStr">
        <ns0:is>
          <ns0:t xml:space="preserve">PR Agency / Consulting</ns0:t>
        </ns0:is>
      </ns0:c>
      <ns0:c r="C16" s="28" t="n">
        <ns0:v>6000</ns0:v>
      </ns0:c>
      <ns0:c r="D16" s="28" t="n">
        <ns0:v>6000</ns0:v>
      </ns0:c>
      <ns0:c r="E16" s="28" t="n">
        <ns0:v>6000</ns0:v>
      </ns0:c>
      <ns0:c r="F16" s="28" t="n">
        <ns0:v>6000</ns0:v>
      </ns0:c>
      <ns0:c r="G16" s="29">
        <ns0:f>SUM(C16:F16)</ns0:f>
        <ns0:v>24000</ns0:v>
      </ns0:c>
      <ns0:c r="I16" s="30" t="inlineStr">
        <ns0:is>
          <ns0:t xml:space="preserve">PR Agency / Consulting</ns0:t>
        </ns0:is>
      </ns0:c>
      <ns0:c r="J16" s="10">
        <ns0:f>SUMIF($L$28:$L$200,$I16&amp;"|"&amp;J$10,$H$28:$H$200)</ns0:f>
        <ns0:v>6000.0</ns0:v>
      </ns0:c>
      <ns0:c r="K16" s="10">
        <ns0:f>SUMIF($L$28:$L$200,$I16&amp;"|"&amp;K$10,$H$28:$H$200)</ns0:f>
        <ns0:v>6000.0</ns0:v>
      </ns0:c>
      <ns0:c r="L16" s="10">
        <ns0:f>SUMIF($L$28:$L$200,$I16&amp;"|"&amp;L$10,$H$28:$H$200)</ns0:f>
        <ns0:v>6000.0</ns0:v>
      </ns0:c>
      <ns0:c r="M16" s="10">
        <ns0:f>SUMIF($L$28:$L$200,$I16&amp;"|"&amp;M$10,$H$28:$H$200)</ns0:f>
        <ns0:v>6000.0</ns0:v>
      </ns0:c>
      <ns0:c r="N16" s="11">
        <ns0:f>SUM(J16:M16)</ns0:f>
        <ns0:v>24000.0</ns0:v>
      </ns0:c>
      <ns0:c r="O16" s="77">
        <ns0:f>N16-G16</ns0:f>
        <ns0:v>0.0</ns0:v>
      </ns0:c>
      <ns0:c r="P16" s="78">
        <ns0:f>IF(G16=0,"-",O16/G16)</ns0:f>
        <ns0:v>0.0</ns0:v>
      </ns0:c>
    </ns0:row>
    <ns0:row r="17" ht="18" customHeight="1">
      <ns0:c r="B17" s="27" t="inlineStr">
        <ns0:is>
          <ns0:t xml:space="preserve">Content Production (Photo/Video/Design)</ns0:t>
        </ns0:is>
      </ns0:c>
      <ns0:c r="C17" s="28" t="n">
        <ns0:v>4000</ns0:v>
      </ns0:c>
      <ns0:c r="D17" s="28" t="n">
        <ns0:v>3000</ns0:v>
      </ns0:c>
      <ns0:c r="E17" s="28" t="n">
        <ns0:v>3500</ns0:v>
      </ns0:c>
      <ns0:c r="F17" s="28" t="n">
        <ns0:v>4000</ns0:v>
      </ns0:c>
      <ns0:c r="G17" s="29">
        <ns0:f>SUM(C17:F17)</ns0:f>
        <ns0:v>14500</ns0:v>
      </ns0:c>
      <ns0:c r="I17" s="30" t="inlineStr">
        <ns0:is>
          <ns0:t xml:space="preserve">Content Production (Photo/Video/Design)</ns0:t>
        </ns0:is>
      </ns0:c>
      <ns0:c r="J17" s="10">
        <ns0:f>SUMIF($L$28:$L$200,$I17&amp;"|"&amp;J$10,$H$28:$H$200)</ns0:f>
        <ns0:v>4200.0</ns0:v>
      </ns0:c>
      <ns0:c r="K17" s="10">
        <ns0:f>SUMIF($L$28:$L$200,$I17&amp;"|"&amp;K$10,$H$28:$H$200)</ns0:f>
        <ns0:v>2700.0</ns0:v>
      </ns0:c>
      <ns0:c r="L17" s="10">
        <ns0:f>SUMIF($L$28:$L$200,$I17&amp;"|"&amp;L$10,$H$28:$H$200)</ns0:f>
        <ns0:v>3800.0</ns0:v>
      </ns0:c>
      <ns0:c r="M17" s="10">
        <ns0:f>SUMIF($L$28:$L$200,$I17&amp;"|"&amp;M$10,$H$28:$H$200)</ns0:f>
        <ns0:v>3500.0</ns0:v>
      </ns0:c>
      <ns0:c r="N17" s="11">
        <ns0:f>SUM(J17:M17)</ns0:f>
        <ns0:v>14200.0</ns0:v>
      </ns0:c>
      <ns0:c r="O17" s="77">
        <ns0:f>N17-G17</ns0:f>
        <ns0:v>-300.0</ns0:v>
      </ns0:c>
      <ns0:c r="P17" s="78">
        <ns0:f>IF(G17=0,"-",O17/G17)</ns0:f>
        <ns0:v>-0.020689655172413793</ns0:v>
      </ns0:c>
    </ns0:row>
    <ns0:row r="18" ht="18" customHeight="1">
      <ns0:c r="B18" s="27" t="inlineStr">
        <ns0:is>
          <ns0:t xml:space="preserve">Crisis Communications</ns0:t>
        </ns0:is>
      </ns0:c>
      <ns0:c r="C18" s="28" t="n">
        <ns0:v>0</ns0:v>
      </ns0:c>
      <ns0:c r="D18" s="28" t="n">
        <ns0:v>1000</ns0:v>
      </ns0:c>
      <ns0:c r="E18" s="28" t="n">
        <ns0:v>2000</ns0:v>
      </ns0:c>
      <ns0:c r="F18" s="28" t="n">
        <ns0:v>3000</ns0:v>
      </ns0:c>
      <ns0:c r="G18" s="29">
        <ns0:f>SUM(C18:F18)</ns0:f>
        <ns0:v>6000</ns0:v>
      </ns0:c>
      <ns0:c r="I18" s="30" t="inlineStr">
        <ns0:is>
          <ns0:t xml:space="preserve">Crisis Communications</ns0:t>
        </ns0:is>
      </ns0:c>
      <ns0:c r="J18" s="10">
        <ns0:f>SUMIF($L$28:$L$200,$I18&amp;"|"&amp;J$10,$H$28:$H$200)</ns0:f>
        <ns0:v>0.0</ns0:v>
      </ns0:c>
      <ns0:c r="K18" s="10">
        <ns0:f>SUMIF($L$28:$L$200,$I18&amp;"|"&amp;K$10,$H$28:$H$200)</ns0:f>
        <ns0:v>0.0</ns0:v>
      </ns0:c>
      <ns0:c r="L18" s="10">
        <ns0:f>SUMIF($L$28:$L$200,$I18&amp;"|"&amp;L$10,$H$28:$H$200)</ns0:f>
        <ns0:v>1500.0</ns0:v>
      </ns0:c>
      <ns0:c r="M18" s="10">
        <ns0:f>SUMIF($L$28:$L$200,$I18&amp;"|"&amp;M$10,$H$28:$H$200)</ns0:f>
        <ns0:v>4500.0</ns0:v>
      </ns0:c>
      <ns0:c r="N18" s="11">
        <ns0:f>SUM(J18:M18)</ns0:f>
        <ns0:v>6000.0</ns0:v>
      </ns0:c>
      <ns0:c r="O18" s="77">
        <ns0:f>N18-G18</ns0:f>
        <ns0:v>0.0</ns0:v>
      </ns0:c>
      <ns0:c r="P18" s="78">
        <ns0:f>IF(G18=0,"-",O18/G18)</ns0:f>
        <ns0:v>0.0</ns0:v>
      </ns0:c>
    </ns0:row>
    <ns0:row r="19" ht="18" customHeight="1">
      <ns0:c r="B19" s="27" t="inlineStr">
        <ns0:is>
          <ns0:t xml:space="preserve">Awards &amp; Submissions</ns0:t>
        </ns0:is>
      </ns0:c>
      <ns0:c r="C19" s="28" t="n">
        <ns0:v>500</ns0:v>
      </ns0:c>
      <ns0:c r="D19" s="28" t="n">
        <ns0:v>800</ns0:v>
      </ns0:c>
      <ns0:c r="E19" s="28" t="n">
        <ns0:v>800</ns0:v>
      </ns0:c>
      <ns0:c r="F19" s="28" t="n">
        <ns0:v>1200</ns0:v>
      </ns0:c>
      <ns0:c r="G19" s="29">
        <ns0:f>SUM(C19:F19)</ns0:f>
        <ns0:v>3300</ns0:v>
      </ns0:c>
      <ns0:c r="I19" s="30" t="inlineStr">
        <ns0:is>
          <ns0:t xml:space="preserve">Awards &amp; Submissions</ns0:t>
        </ns0:is>
      </ns0:c>
      <ns0:c r="J19" s="10">
        <ns0:f>SUMIF($L$28:$L$200,$I19&amp;"|"&amp;J$10,$H$28:$H$200)</ns0:f>
        <ns0:v>0.0</ns0:v>
      </ns0:c>
      <ns0:c r="K19" s="10">
        <ns0:f>SUMIF($L$28:$L$200,$I19&amp;"|"&amp;K$10,$H$28:$H$200)</ns0:f>
        <ns0:v>750.0</ns0:v>
      </ns0:c>
      <ns0:c r="L19" s="10">
        <ns0:f>SUMIF($L$28:$L$200,$I19&amp;"|"&amp;L$10,$H$28:$H$200)</ns0:f>
        <ns0:v>900.0</ns0:v>
      </ns0:c>
      <ns0:c r="M19" s="10">
        <ns0:f>SUMIF($L$28:$L$200,$I19&amp;"|"&amp;M$10,$H$28:$H$200)</ns0:f>
        <ns0:v>1100.0</ns0:v>
      </ns0:c>
      <ns0:c r="N19" s="11">
        <ns0:f>SUM(J19:M19)</ns0:f>
        <ns0:v>2750.0</ns0:v>
      </ns0:c>
      <ns0:c r="O19" s="77">
        <ns0:f>N19-G19</ns0:f>
        <ns0:v>-550.0</ns0:v>
      </ns0:c>
      <ns0:c r="P19" s="78">
        <ns0:f>IF(G19=0,"-",O19/G19)</ns0:f>
        <ns0:v>-0.16666666666666666</ns0:v>
      </ns0:c>
    </ns0:row>
    <ns0:row r="20" ht="18" customHeight="1">
      <ns0:c r="B20" s="27" t="inlineStr">
        <ns0:is>
          <ns0:t xml:space="preserve">Travel &amp; Hospitality</ns0:t>
        </ns0:is>
      </ns0:c>
      <ns0:c r="C20" s="28" t="n">
        <ns0:v>1200</ns0:v>
      </ns0:c>
      <ns0:c r="D20" s="28" t="n">
        <ns0:v>2500</ns0:v>
      </ns0:c>
      <ns0:c r="E20" s="28" t="n">
        <ns0:v>1500</ns0:v>
      </ns0:c>
      <ns0:c r="F20" s="28" t="n">
        <ns0:v>1800</ns0:v>
      </ns0:c>
      <ns0:c r="G20" s="29">
        <ns0:f>SUM(C20:F20)</ns0:f>
        <ns0:v>7000</ns0:v>
      </ns0:c>
      <ns0:c r="I20" s="30" t="inlineStr">
        <ns0:is>
          <ns0:t xml:space="preserve">Travel &amp; Hospitality</ns0:t>
        </ns0:is>
      </ns0:c>
      <ns0:c r="J20" s="10">
        <ns0:f>SUMIF($L$28:$L$200,$I20&amp;"|"&amp;J$10,$H$28:$H$200)</ns0:f>
        <ns0:v>1350.0</ns0:v>
      </ns0:c>
      <ns0:c r="K20" s="10">
        <ns0:f>SUMIF($L$28:$L$200,$I20&amp;"|"&amp;K$10,$H$28:$H$200)</ns0:f>
        <ns0:v>2650.0</ns0:v>
      </ns0:c>
      <ns0:c r="L20" s="10">
        <ns0:f>SUMIF($L$28:$L$200,$I20&amp;"|"&amp;L$10,$H$28:$H$200)</ns0:f>
        <ns0:v>1200.0</ns0:v>
      </ns0:c>
      <ns0:c r="M20" s="10">
        <ns0:f>SUMIF($L$28:$L$200,$I20&amp;"|"&amp;M$10,$H$28:$H$200)</ns0:f>
        <ns0:v>1600.0</ns0:v>
      </ns0:c>
      <ns0:c r="N20" s="11">
        <ns0:f>SUM(J20:M20)</ns0:f>
        <ns0:v>6800.0</ns0:v>
      </ns0:c>
      <ns0:c r="O20" s="77">
        <ns0:f>N20-G20</ns0:f>
        <ns0:v>-200.0</ns0:v>
      </ns0:c>
      <ns0:c r="P20" s="78">
        <ns0:f>IF(G20=0,"-",O20/G20)</ns0:f>
        <ns0:v>-0.02857142857142857</ns0:v>
      </ns0:c>
    </ns0:row>
    <ns0:row r="21" ht="18" customHeight="1">
      <ns0:c r="B21" s="27" t="inlineStr">
        <ns0:is>
          <ns0:t xml:space="preserve">Printing / Swag</ns0:t>
        </ns0:is>
      </ns0:c>
      <ns0:c r="C21" s="28" t="n">
        <ns0:v>1000</ns0:v>
      </ns0:c>
      <ns0:c r="D21" s="28" t="n">
        <ns0:v>700</ns0:v>
      </ns0:c>
      <ns0:c r="E21" s="28" t="n">
        <ns0:v>500</ns0:v>
      </ns0:c>
      <ns0:c r="F21" s="28" t="n">
        <ns0:v>900</ns0:v>
      </ns0:c>
      <ns0:c r="G21" s="29">
        <ns0:f>SUM(C21:F21)</ns0:f>
        <ns0:v>3100</ns0:v>
      </ns0:c>
      <ns0:c r="I21" s="30" t="inlineStr">
        <ns0:is>
          <ns0:t xml:space="preserve">Printing / Swag</ns0:t>
        </ns0:is>
      </ns0:c>
      <ns0:c r="J21" s="10">
        <ns0:f>SUMIF($L$28:$L$200,$I21&amp;"|"&amp;J$10,$H$28:$H$200)</ns0:f>
        <ns0:v>950.0</ns0:v>
      </ns0:c>
      <ns0:c r="K21" s="10">
        <ns0:f>SUMIF($L$28:$L$200,$I21&amp;"|"&amp;K$10,$H$28:$H$200)</ns0:f>
        <ns0:v>650.0</ns0:v>
      </ns0:c>
      <ns0:c r="L21" s="10">
        <ns0:f>SUMIF($L$28:$L$200,$I21&amp;"|"&amp;L$10,$H$28:$H$200)</ns0:f>
        <ns0:v>700.0</ns0:v>
      </ns0:c>
      <ns0:c r="M21" s="10">
        <ns0:f>SUMIF($L$28:$L$200,$I21&amp;"|"&amp;M$10,$H$28:$H$200)</ns0:f>
        <ns0:v>850.0</ns0:v>
      </ns0:c>
      <ns0:c r="N21" s="11">
        <ns0:f>SUM(J21:M21)</ns0:f>
        <ns0:v>3150.0</ns0:v>
      </ns0:c>
      <ns0:c r="O21" s="77">
        <ns0:f>N21-G21</ns0:f>
        <ns0:v>50.0</ns0:v>
      </ns0:c>
      <ns0:c r="P21" s="78">
        <ns0:f>IF(G21=0,"-",O21/G21)</ns0:f>
        <ns0:v>0.016129032258064516</ns0:v>
      </ns0:c>
    </ns0:row>
    <ns0:row r="22" ht="18" customHeight="1">
      <ns0:c r="B22" s="27" t="inlineStr">
        <ns0:is>
          <ns0:t xml:space="preserve">Other</ns0:t>
        </ns0:is>
      </ns0:c>
      <ns0:c r="C22" s="28" t="n">
        <ns0:v>300</ns0:v>
      </ns0:c>
      <ns0:c r="D22" s="28" t="n">
        <ns0:v>400</ns0:v>
      </ns0:c>
      <ns0:c r="E22" s="28" t="n">
        <ns0:v>500</ns0:v>
      </ns0:c>
      <ns0:c r="F22" s="28" t="n">
        <ns0:v>600</ns0:v>
      </ns0:c>
      <ns0:c r="G22" s="29">
        <ns0:f>SUM(C22:F22)</ns0:f>
        <ns0:v>1800</ns0:v>
      </ns0:c>
      <ns0:c r="I22" s="30" t="inlineStr">
        <ns0:is>
          <ns0:t xml:space="preserve">Other</ns0:t>
        </ns0:is>
      </ns0:c>
      <ns0:c r="J22" s="10">
        <ns0:f>SUMIF($L$28:$L$200,$I22&amp;"|"&amp;J$10,$H$28:$H$200)</ns0:f>
        <ns0:v>200.0</ns0:v>
      </ns0:c>
      <ns0:c r="K22" s="10">
        <ns0:f>SUMIF($L$28:$L$200,$I22&amp;"|"&amp;K$10,$H$28:$H$200)</ns0:f>
        <ns0:v>300.0</ns0:v>
      </ns0:c>
      <ns0:c r="L22" s="10">
        <ns0:f>SUMIF($L$28:$L$200,$I22&amp;"|"&amp;L$10,$H$28:$H$200)</ns0:f>
        <ns0:v>650.0</ns0:v>
      </ns0:c>
      <ns0:c r="M22" s="10">
        <ns0:f>SUMIF($L$28:$L$200,$I22&amp;"|"&amp;M$10,$H$28:$H$200)</ns0:f>
        <ns0:v>500.0</ns0:v>
      </ns0:c>
      <ns0:c r="N22" s="11">
        <ns0:f>SUM(J22:M22)</ns0:f>
        <ns0:v>1650.0</ns0:v>
      </ns0:c>
      <ns0:c r="O22" s="77">
        <ns0:f>N22-G22</ns0:f>
        <ns0:v>-150.0</ns0:v>
      </ns0:c>
      <ns0:c r="P22" s="78">
        <ns0:f>IF(G22=0,"-",O22/G22)</ns0:f>
        <ns0:v>-0.08333333333333333</ns0:v>
      </ns0:c>
    </ns0:row>
    <ns0:row r="23" ht="18" customHeight="1">
      <ns0:c r="B23" s="31" t="inlineStr">
        <ns0:is>
          <ns0:t xml:space="preserve">Total Planned</ns0:t>
        </ns0:is>
      </ns0:c>
      <ns0:c r="C23" s="32">
        <ns0:f>SUM(C11:C22)</ns0:f>
        <ns0:v>29400</ns0:v>
      </ns0:c>
      <ns0:c r="D23" s="32">
        <ns0:f>SUM(D11:D22)</ns0:f>
        <ns0:v>27000</ns0:v>
      </ns0:c>
      <ns0:c r="E23" s="32">
        <ns0:f>SUM(E11:E22)</ns0:f>
        <ns0:v>26600</ns0:v>
      </ns0:c>
      <ns0:c r="F23" s="32">
        <ns0:f>SUM(F11:F22)</ns0:f>
        <ns0:v>28700</ns0:v>
      </ns0:c>
      <ns0:c r="G23" s="33">
        <ns0:f>SUM(G11:G22)</ns0:f>
        <ns0:v>111700</ns0:v>
      </ns0:c>
      <ns0:c r="I23" s="34" t="inlineStr">
        <ns0:is>
          <ns0:t xml:space="preserve">Total Actual</ns0:t>
        </ns0:is>
      </ns0:c>
      <ns0:c r="J23" s="35">
        <ns0:f>SUM(J11:J22)</ns0:f>
        <ns0:v>28400.0</ns0:v>
      </ns0:c>
      <ns0:c r="K23" s="35">
        <ns0:f>SUM(K11:K22)</ns0:f>
        <ns0:v>26200.0</ns0:v>
      </ns0:c>
      <ns0:c r="L23" s="35">
        <ns0:f>SUM(L11:L22)</ns0:f>
        <ns0:v>26200.0</ns0:v>
      </ns0:c>
      <ns0:c r="M23" s="35">
        <ns0:f>SUM(M11:M22)</ns0:f>
        <ns0:v>28350.0</ns0:v>
      </ns0:c>
      <ns0:c r="N23" s="36">
        <ns0:f>SUM(N11:N22)</ns0:f>
        <ns0:v>109150.0</ns0:v>
      </ns0:c>
      <ns0:c r="O23" s="79">
        <ns0:f>N23-G23</ns0:f>
        <ns0:v>-2550.0</ns0:v>
      </ns0:c>
      <ns0:c r="P23" s="80">
        <ns0:f>IF(G23=0,"-",O23/G23)</ns0:f>
        <ns0:v>-0.022829006266786033</ns0:v>
      </ns0:c>
    </ns0:row>
    <ns0:row r="26" ht="24" customHeight="1">
      <ns0:c r="A26" s="37" t="inlineStr">
        <ns0:is>
          <ns0:t xml:space="preserve">Line Item Tracker</ns0:t>
        </ns0:is>
      </ns0:c>
      <ns0:c r="B26" s="74" t="n"/>
      <ns0:c r="C26" s="74" t="n"/>
      <ns0:c r="D26" s="74" t="n"/>
      <ns0:c r="E26" s="74" t="n"/>
      <ns0:c r="F26" s="74" t="n"/>
      <ns0:c r="G26" s="74" t="n"/>
      <ns0:c r="H26" s="74" t="n"/>
      <ns0:c r="I26" s="74" t="n"/>
      <ns0:c r="J26" s="74" t="n"/>
      <ns0:c r="K26" s="74" t="n"/>
      <ns0:c r="L26" s="74" t="n"/>
      <ns0:c r="M26" s="74" t="n"/>
      <ns0:c r="N26" s="75" t="n"/>
    </ns0:row>
    <ns0:row r="27" ht="18" customHeight="1">
      <ns0:c r="A27" s="38" t="inlineStr">
        <ns0:is>
          <ns0:t xml:space="preserve">Date</ns0:t>
        </ns0:is>
      </ns0:c>
      <ns0:c r="B27" s="39" t="inlineStr">
        <ns0:is>
          <ns0:t xml:space="preserve">Quarter</ns0:t>
        </ns0:is>
      </ns0:c>
      <ns0:c r="C27" s="39" t="inlineStr">
        <ns0:is>
          <ns0:t xml:space="preserve">Category</ns0:t>
        </ns0:is>
      </ns0:c>
      <ns0:c r="D27" s="39" t="inlineStr">
        <ns0:is>
          <ns0:t xml:space="preserve">Campaign / Initiative</ns0:t>
        </ns0:is>
      </ns0:c>
      <ns0:c r="E27" s="39" t="inlineStr">
        <ns0:is>
          <ns0:t xml:space="preserve">Vendor / Outlet</ns0:t>
        </ns0:is>
      </ns0:c>
      <ns0:c r="F27" s="40" t="inlineStr">
        <ns0:is>
          <ns0:t xml:space="preserve">Description</ns0:t>
        </ns0:is>
      </ns0:c>
      <ns0:c r="G27" s="39" t="inlineStr">
        <ns0:is>
          <ns0:t xml:space="preserve">Planned Amount</ns0:t>
        </ns0:is>
      </ns0:c>
      <ns0:c r="H27" s="39" t="inlineStr">
        <ns0:is>
          <ns0:t xml:space="preserve">Actual Amount</ns0:t>
        </ns0:is>
      </ns0:c>
      <ns0:c r="I27" s="39" t="inlineStr">
        <ns0:is>
          <ns0:t xml:space="preserve">Status</ns0:t>
        </ns0:is>
      </ns0:c>
      <ns0:c r="J27" s="39" t="inlineStr">
        <ns0:is>
          <ns0:t xml:space="preserve">Paid?</ns0:t>
        </ns0:is>
      </ns0:c>
      <ns0:c r="K27" s="41" t="inlineStr">
        <ns0:is>
          <ns0:t xml:space="preserve">Notes</ns0:t>
        </ns0:is>
      </ns0:c>
      <ns0:c r="L27" s="38" t="inlineStr">
        <ns0:is>
          <ns0:t xml:space="preserve">Key</ns0:t>
        </ns0:is>
      </ns0:c>
    </ns0:row>
    <ns0:row r="28">
      <ns0:c r="A28" s="42" t="n">
        <ns0:v>46034</ns0:v>
      </ns0:c>
      <ns0:c r="B28" s="43" t="str">
        <ns0:f>IF($A28="","", "Q"&amp;INT((MONTH($A28)+2)/3))</ns0:f>
        <ns0:v>Error: #VALUE!</ns0:v>
      </ns0:c>
      <ns0:c r="C28" s="44" t="inlineStr">
        <ns0:is>
          <ns0:t xml:space="preserve">PR Agency / Consulting</ns0:t>
        </ns0:is>
      </ns0:c>
      <ns0:c r="D28" s="44" t="inlineStr">
        <ns0:is>
          <ns0:t xml:space="preserve">Ongoing Retainer</ns0:t>
        </ns0:is>
      </ns0:c>
      <ns0:c r="E28" s="44" t="inlineStr">
        <ns0:is>
          <ns0:t xml:space="preserve">BlueWave PR</ns0:t>
        </ns0:is>
      </ns0:c>
      <ns0:c r="F28" s="44" t="inlineStr">
        <ns0:is>
          <ns0:t xml:space="preserve">January retainer</ns0:t>
        </ns0:is>
      </ns0:c>
      <ns0:c r="G28" s="45" t="n">
        <ns0:v>2000</ns0:v>
      </ns0:c>
      <ns0:c r="H28" s="46" t="n">
        <ns0:v>2000</ns0:v>
      </ns0:c>
      <ns0:c r="I28" s="43" t="inlineStr">
        <ns0:is>
          <ns0:t xml:space="preserve">Completed</ns0:t>
        </ns0:is>
      </ns0:c>
      <ns0:c r="J28" s="43" t="inlineStr">
        <ns0:is>
          <ns0:t xml:space="preserve">Yes</ns0:t>
        </ns0:is>
      </ns0:c>
      <ns0:c r="K28" s="47" t="n"/>
      <ns0:c r="L28" s="47" t="str">
        <ns0:f>IF($C28="","",$C28&amp;"|"&amp;$B28)</ns0:f>
        <ns0:v>Error</ns0:v>
      </ns0:c>
    </ns0:row>
    <ns0:row r="29">
      <ns0:c r="A29" s="42" t="n">
        <ns0:v>46063</ns0:v>
      </ns0:c>
      <ns0:c r="B29" s="43" t="str">
        <ns0:f>IF($A29="","", "Q"&amp;INT((MONTH($A29)+2)/3))</ns0:f>
        <ns0:v>Error: #VALUE!</ns0:v>
      </ns0:c>
      <ns0:c r="C29" s="44" t="inlineStr">
        <ns0:is>
          <ns0:t xml:space="preserve">PR Agency / Consulting</ns0:t>
        </ns0:is>
      </ns0:c>
      <ns0:c r="D29" s="44" t="inlineStr">
        <ns0:is>
          <ns0:t xml:space="preserve">Ongoing Retainer</ns0:t>
        </ns0:is>
      </ns0:c>
      <ns0:c r="E29" s="44" t="inlineStr">
        <ns0:is>
          <ns0:t xml:space="preserve">BlueWave PR</ns0:t>
        </ns0:is>
      </ns0:c>
      <ns0:c r="F29" s="44" t="inlineStr">
        <ns0:is>
          <ns0:t xml:space="preserve">February retainer</ns0:t>
        </ns0:is>
      </ns0:c>
      <ns0:c r="G29" s="45" t="n">
        <ns0:v>2000</ns0:v>
      </ns0:c>
      <ns0:c r="H29" s="46" t="n">
        <ns0:v>2000</ns0:v>
      </ns0:c>
      <ns0:c r="I29" s="43" t="inlineStr">
        <ns0:is>
          <ns0:t xml:space="preserve">Completed</ns0:t>
        </ns0:is>
      </ns0:c>
      <ns0:c r="J29" s="43" t="inlineStr">
        <ns0:is>
          <ns0:t xml:space="preserve">Yes</ns0:t>
        </ns0:is>
      </ns0:c>
      <ns0:c r="K29" s="47" t="n"/>
      <ns0:c r="L29" s="47" t="str">
        <ns0:f>IF($C29="","",$C29&amp;"|"&amp;$B29)</ns0:f>
        <ns0:v>Error</ns0:v>
      </ns0:c>
    </ns0:row>
    <ns0:row r="30">
      <ns0:c r="A30" s="42" t="n">
        <ns0:v>46091</ns0:v>
      </ns0:c>
      <ns0:c r="B30" s="43" t="str">
        <ns0:f>IF($A30="","", "Q"&amp;INT((MONTH($A30)+2)/3))</ns0:f>
        <ns0:v>Error: #VALUE!</ns0:v>
      </ns0:c>
      <ns0:c r="C30" s="44" t="inlineStr">
        <ns0:is>
          <ns0:t xml:space="preserve">PR Agency / Consulting</ns0:t>
        </ns0:is>
      </ns0:c>
      <ns0:c r="D30" s="44" t="inlineStr">
        <ns0:is>
          <ns0:t xml:space="preserve">Ongoing Retainer</ns0:t>
        </ns0:is>
      </ns0:c>
      <ns0:c r="E30" s="44" t="inlineStr">
        <ns0:is>
          <ns0:t xml:space="preserve">BlueWave PR</ns0:t>
        </ns0:is>
      </ns0:c>
      <ns0:c r="F30" s="44" t="inlineStr">
        <ns0:is>
          <ns0:t xml:space="preserve">March retainer</ns0:t>
        </ns0:is>
      </ns0:c>
      <ns0:c r="G30" s="45" t="n">
        <ns0:v>2000</ns0:v>
      </ns0:c>
      <ns0:c r="H30" s="46" t="n">
        <ns0:v>2000</ns0:v>
      </ns0:c>
      <ns0:c r="I30" s="43" t="inlineStr">
        <ns0:is>
          <ns0:t xml:space="preserve">Completed</ns0:t>
        </ns0:is>
      </ns0:c>
      <ns0:c r="J30" s="43" t="inlineStr">
        <ns0:is>
          <ns0:t xml:space="preserve">Yes</ns0:t>
        </ns0:is>
      </ns0:c>
      <ns0:c r="K30" s="47" t="n"/>
      <ns0:c r="L30" s="47" t="str">
        <ns0:f>IF($C30="","",$C30&amp;"|"&amp;$B30)</ns0:f>
        <ns0:v>Error</ns0:v>
      </ns0:c>
    </ns0:row>
    <ns0:row r="31">
      <ns0:c r="A31" s="42" t="n">
        <ns0:v>46040</ns0:v>
      </ns0:c>
      <ns0:c r="B31" s="43" t="str">
        <ns0:f>IF($A31="","", "Q"&amp;INT((MONTH($A31)+2)/3))</ns0:f>
        <ns0:v>Error: #VALUE!</ns0:v>
      </ns0:c>
      <ns0:c r="C31" s="44" t="inlineStr">
        <ns0:is>
          <ns0:t xml:space="preserve">Media Monitoring / Listening Tools</ns0:t>
        </ns0:is>
      </ns0:c>
      <ns0:c r="D31" s="44" t="inlineStr">
        <ns0:is>
          <ns0:t xml:space="preserve">Listening Setup</ns0:t>
        </ns0:is>
      </ns0:c>
      <ns0:c r="E31" s="44" t="inlineStr">
        <ns0:is>
          <ns0:t xml:space="preserve">Meltwater</ns0:t>
        </ns0:is>
      </ns0:c>
      <ns0:c r="F31" s="44" t="inlineStr">
        <ns0:is>
          <ns0:t xml:space="preserve">Annual subscription (paid upfront)</ns0:t>
        </ns0:is>
      </ns0:c>
      <ns0:c r="G31" s="45" t="n">
        <ns0:v>900</ns0:v>
      </ns0:c>
      <ns0:c r="H31" s="46" t="n">
        <ns0:v>900</ns0:v>
      </ns0:c>
      <ns0:c r="I31" s="43" t="inlineStr">
        <ns0:is>
          <ns0:t xml:space="preserve">Completed</ns0:t>
        </ns0:is>
      </ns0:c>
      <ns0:c r="J31" s="43" t="inlineStr">
        <ns0:is>
          <ns0:t xml:space="preserve">Yes</ns0:t>
        </ns0:is>
      </ns0:c>
      <ns0:c r="K31" s="47" t="n"/>
      <ns0:c r="L31" s="47" t="str">
        <ns0:f>IF($C31="","",$C31&amp;"|"&amp;$B31)</ns0:f>
        <ns0:v>Error</ns0:v>
      </ns0:c>
    </ns0:row>
    <ns0:row r="32">
      <ns0:c r="A32" s="42" t="n">
        <ns0:v>46058</ns0:v>
      </ns0:c>
      <ns0:c r="B32" s="43" t="str">
        <ns0:f>IF($A32="","", "Q"&amp;INT((MONTH($A32)+2)/3))</ns0:f>
        <ns0:v>Error: #VALUE!</ns0:v>
      </ns0:c>
      <ns0:c r="C32" s="44" t="inlineStr">
        <ns0:is>
          <ns0:t xml:space="preserve">Press Releases &amp; Distribution</ns0:t>
        </ns0:is>
      </ns0:c>
      <ns0:c r="D32" s="44" t="inlineStr">
        <ns0:is>
          <ns0:t xml:space="preserve">Product Launch</ns0:t>
        </ns0:is>
      </ns0:c>
      <ns0:c r="E32" s="44" t="inlineStr">
        <ns0:is>
          <ns0:t xml:space="preserve">PR Newswire</ns0:t>
        </ns0:is>
      </ns0:c>
      <ns0:c r="F32" s="44" t="inlineStr">
        <ns0:is>
          <ns0:t xml:space="preserve">Press release distribution</ns0:t>
        </ns0:is>
      </ns0:c>
      <ns0:c r="G32" s="45" t="n">
        <ns0:v>800</ns0:v>
      </ns0:c>
      <ns0:c r="H32" s="46" t="n">
        <ns0:v>750</ns0:v>
      </ns0:c>
      <ns0:c r="I32" s="43" t="inlineStr">
        <ns0:is>
          <ns0:t xml:space="preserve">Completed</ns0:t>
        </ns0:is>
      </ns0:c>
      <ns0:c r="J32" s="43" t="inlineStr">
        <ns0:is>
          <ns0:t xml:space="preserve">Yes</ns0:t>
        </ns0:is>
      </ns0:c>
      <ns0:c r="K32" s="47" t="n"/>
      <ns0:c r="L32" s="47" t="str">
        <ns0:f>IF($C32="","",$C32&amp;"|"&amp;$B32)</ns0:f>
        <ns0:v>Error</ns0:v>
      </ns0:c>
    </ns0:row>
    <ns0:row r="33">
      <ns0:c r="A33" s="42" t="n">
        <ns0:v>46067</ns0:v>
      </ns0:c>
      <ns0:c r="B33" s="43" t="str">
        <ns0:f>IF($A33="","", "Q"&amp;INT((MONTH($A33)+2)/3))</ns0:f>
        <ns0:v>Error: #VALUE!</ns0:v>
      </ns0:c>
      <ns0:c r="C33" s="44" t="inlineStr">
        <ns0:is>
          <ns0:t xml:space="preserve">Media Outreach (Pitching/Tools)</ns0:t>
        </ns0:is>
      </ns0:c>
      <ns0:c r="D33" s="44" t="inlineStr">
        <ns0:is>
          <ns0:t xml:space="preserve">Media List &amp; CRM</ns0:t>
        </ns0:is>
      </ns0:c>
      <ns0:c r="E33" s="44" t="inlineStr">
        <ns0:is>
          <ns0:t xml:space="preserve">Prowly</ns0:t>
        </ns0:is>
      </ns0:c>
      <ns0:c r="F33" s="44" t="inlineStr">
        <ns0:is>
          <ns0:t xml:space="preserve">PR outreach tool - Q1</ns0:t>
        </ns0:is>
      </ns0:c>
      <ns0:c r="G33" s="45" t="n">
        <ns0:v>1200</ns0:v>
      </ns0:c>
      <ns0:c r="H33" s="46" t="n">
        <ns0:v>1250</ns0:v>
      </ns0:c>
      <ns0:c r="I33" s="43" t="inlineStr">
        <ns0:is>
          <ns0:t xml:space="preserve">Completed</ns0:t>
        </ns0:is>
      </ns0:c>
      <ns0:c r="J33" s="43" t="inlineStr">
        <ns0:is>
          <ns0:t xml:space="preserve">Yes</ns0:t>
        </ns0:is>
      </ns0:c>
      <ns0:c r="K33" s="47" t="n"/>
      <ns0:c r="L33" s="47" t="str">
        <ns0:f>IF($C33="","",$C33&amp;"|"&amp;$B33)</ns0:f>
        <ns0:v>Error</ns0:v>
      </ns0:c>
    </ns0:row>
    <ns0:row r="34">
      <ns0:c r="A34" s="42" t="n">
        <ns0:v>46083</ns0:v>
      </ns0:c>
      <ns0:c r="B34" s="43" t="str">
        <ns0:f>IF($A34="","", "Q"&amp;INT((MONTH($A34)+2)/3))</ns0:f>
        <ns0:v>Error: #VALUE!</ns0:v>
      </ns0:c>
      <ns0:c r="C34" s="44" t="inlineStr">
        <ns0:is>
          <ns0:t xml:space="preserve">Content Production (Photo/Video/Design)</ns0:t>
        </ns0:is>
      </ns0:c>
      <ns0:c r="D34" s="44" t="inlineStr">
        <ns0:is>
          <ns0:t xml:space="preserve">Launch Assets</ns0:t>
        </ns0:is>
      </ns0:c>
      <ns0:c r="E34" s="44" t="inlineStr">
        <ns0:is>
          <ns0:t xml:space="preserve">Studio North</ns0:t>
        </ns0:is>
      </ns0:c>
      <ns0:c r="F34" s="44" t="inlineStr">
        <ns0:is>
          <ns0:t xml:space="preserve">Product photoshoot</ns0:t>
        </ns0:is>
      </ns0:c>
      <ns0:c r="G34" s="45" t="n">
        <ns0:v>2500</ns0:v>
      </ns0:c>
      <ns0:c r="H34" s="46" t="n">
        <ns0:v>2600</ns0:v>
      </ns0:c>
      <ns0:c r="I34" s="43" t="inlineStr">
        <ns0:is>
          <ns0:t xml:space="preserve">Completed</ns0:t>
        </ns0:is>
      </ns0:c>
      <ns0:c r="J34" s="43" t="inlineStr">
        <ns0:is>
          <ns0:t xml:space="preserve">Yes</ns0:t>
        </ns0:is>
      </ns0:c>
      <ns0:c r="K34" s="47" t="n"/>
      <ns0:c r="L34" s="47" t="str">
        <ns0:f>IF($C34="","",$C34&amp;"|"&amp;$B34)</ns0:f>
        <ns0:v>Error</ns0:v>
      </ns0:c>
    </ns0:row>
    <ns0:row r="35">
      <ns0:c r="A35" s="42" t="n">
        <ns0:v>46089</ns0:v>
      </ns0:c>
      <ns0:c r="B35" s="43" t="str">
        <ns0:f>IF($A35="","", "Q"&amp;INT((MONTH($A35)+2)/3))</ns0:f>
        <ns0:v>Error: #VALUE!</ns0:v>
      </ns0:c>
      <ns0:c r="C35" s="44" t="inlineStr">
        <ns0:is>
          <ns0:t xml:space="preserve">Content Production (Photo/Video/Design)</ns0:t>
        </ns0:is>
      </ns0:c>
      <ns0:c r="D35" s="44" t="inlineStr">
        <ns0:is>
          <ns0:t xml:space="preserve">Launch Assets</ns0:t>
        </ns0:is>
      </ns0:c>
      <ns0:c r="E35" s="44" t="inlineStr">
        <ns0:is>
          <ns0:t xml:space="preserve">DesignCraft</ns0:t>
        </ns0:is>
      </ns0:c>
      <ns0:c r="F35" s="44" t="inlineStr">
        <ns0:is>
          <ns0:t xml:space="preserve">Press kit design</ns0:t>
        </ns0:is>
      </ns0:c>
      <ns0:c r="G35" s="45" t="n">
        <ns0:v>1500</ns0:v>
      </ns0:c>
      <ns0:c r="H35" s="46" t="n">
        <ns0:v>1600</ns0:v>
      </ns0:c>
      <ns0:c r="I35" s="43" t="inlineStr">
        <ns0:is>
          <ns0:t xml:space="preserve">Completed</ns0:t>
        </ns0:is>
      </ns0:c>
      <ns0:c r="J35" s="43" t="inlineStr">
        <ns0:is>
          <ns0:t xml:space="preserve">Yes</ns0:t>
        </ns0:is>
      </ns0:c>
      <ns0:c r="K35" s="47" t="n"/>
      <ns0:c r="L35" s="47" t="str">
        <ns0:f>IF($C35="","",$C35&amp;"|"&amp;$B35)</ns0:f>
        <ns0:v>Error</ns0:v>
      </ns0:c>
    </ns0:row>
    <ns0:row r="36">
      <ns0:c r="A36" s="42" t="n">
        <ns0:v>46096</ns0:v>
      </ns0:c>
      <ns0:c r="B36" s="43" t="str">
        <ns0:f>IF($A36="","", "Q"&amp;INT((MONTH($A36)+2)/3))</ns0:f>
        <ns0:v>Error: #VALUE!</ns0:v>
      </ns0:c>
      <ns0:c r="C36" s="44" t="inlineStr">
        <ns0:is>
          <ns0:t xml:space="preserve">Events &amp; Sponsorships</ns0:t>
        </ns0:is>
      </ns0:c>
      <ns0:c r="D36" s="44" t="inlineStr">
        <ns0:is>
          <ns0:t xml:space="preserve">Launch Event</ns0:t>
        </ns0:is>
      </ns0:c>
      <ns0:c r="E36" s="44" t="inlineStr">
        <ns0:is>
          <ns0:t xml:space="preserve">VenueCo</ns0:t>
        </ns0:is>
      </ns0:c>
      <ns0:c r="F36" s="44" t="inlineStr">
        <ns0:is>
          <ns0:t xml:space="preserve">Event venue &amp; catering</ns0:t>
        </ns0:is>
      </ns0:c>
      <ns0:c r="G36" s="45" t="n">
        <ns0:v>8500</ns0:v>
      </ns0:c>
      <ns0:c r="H36" s="46" t="n">
        <ns0:v>8300</ns0:v>
      </ns0:c>
      <ns0:c r="I36" s="43" t="inlineStr">
        <ns0:is>
          <ns0:t xml:space="preserve">Completed</ns0:t>
        </ns0:is>
      </ns0:c>
      <ns0:c r="J36" s="43" t="inlineStr">
        <ns0:is>
          <ns0:t xml:space="preserve">Yes</ns0:t>
        </ns0:is>
      </ns0:c>
      <ns0:c r="K36" s="47" t="n"/>
      <ns0:c r="L36" s="47" t="str">
        <ns0:f>IF($C36="","",$C36&amp;"|"&amp;$B36)</ns0:f>
        <ns0:v>Error</ns0:v>
      </ns0:c>
    </ns0:row>
    <ns0:row r="37">
      <ns0:c r="A37" s="42" t="n">
        <ns0:v>46101</ns0:v>
      </ns0:c>
      <ns0:c r="B37" s="43" t="str">
        <ns0:f>IF($A37="","", "Q"&amp;INT((MONTH($A37)+2)/3))</ns0:f>
        <ns0:v>Error: #VALUE!</ns0:v>
      </ns0:c>
      <ns0:c r="C37" s="44" t="inlineStr">
        <ns0:is>
          <ns0:t xml:space="preserve">Events &amp; Sponsorships</ns0:t>
        </ns0:is>
      </ns0:c>
      <ns0:c r="D37" s="44" t="inlineStr">
        <ns0:is>
          <ns0:t xml:space="preserve">Launch Event</ns0:t>
        </ns0:is>
      </ns0:c>
      <ns0:c r="E37" s="44" t="inlineStr">
        <ns0:is>
          <ns0:t xml:space="preserve">AV Partners</ns0:t>
        </ns0:is>
      </ns0:c>
      <ns0:c r="F37" s="44" t="inlineStr">
        <ns0:is>
          <ns0:t xml:space="preserve">A/V, staging &amp; livestream</ns0:t>
        </ns0:is>
      </ns0:c>
      <ns0:c r="G37" s="45" t="n">
        <ns0:v>1500</ns0:v>
      </ns0:c>
      <ns0:c r="H37" s="46" t="n">
        <ns0:v>1500</ns0:v>
      </ns0:c>
      <ns0:c r="I37" s="43" t="inlineStr">
        <ns0:is>
          <ns0:t xml:space="preserve">Completed</ns0:t>
        </ns0:is>
      </ns0:c>
      <ns0:c r="J37" s="43" t="inlineStr">
        <ns0:is>
          <ns0:t xml:space="preserve">Yes</ns0:t>
        </ns0:is>
      </ns0:c>
      <ns0:c r="K37" s="47" t="n"/>
      <ns0:c r="L37" s="47" t="str">
        <ns0:f>IF($C37="","",$C37&amp;"|"&amp;$B37)</ns0:f>
        <ns0:v>Error</ns0:v>
      </ns0:c>
    </ns0:row>
    <ns0:row r="38">
      <ns0:c r="A38" s="42" t="n">
        <ns0:v>46103</ns0:v>
      </ns0:c>
      <ns0:c r="B38" s="43" t="str">
        <ns0:f>IF($A38="","", "Q"&amp;INT((MONTH($A38)+2)/3))</ns0:f>
        <ns0:v>Error: #VALUE!</ns0:v>
      </ns0:c>
      <ns0:c r="C38" s="44" t="inlineStr">
        <ns0:is>
          <ns0:t xml:space="preserve">Influencer/Creator PR</ns0:t>
        </ns0:is>
      </ns0:c>
      <ns0:c r="D38" s="44" t="inlineStr">
        <ns0:is>
          <ns0:t xml:space="preserve">Launch Seeding</ns0:t>
        </ns0:is>
      </ns0:c>
      <ns0:c r="E38" s="44" t="inlineStr">
        <ns0:is>
          <ns0:t xml:space="preserve">CreatorHub</ns0:t>
        </ns0:is>
      </ns0:c>
      <ns0:c r="F38" s="44" t="inlineStr">
        <ns0:is>
          <ns0:t xml:space="preserve">Influencer seeding fees</ns0:t>
        </ns0:is>
      </ns0:c>
      <ns0:c r="G38" s="45" t="n">
        <ns0:v>3500</ns0:v>
      </ns0:c>
      <ns0:c r="H38" s="46" t="n">
        <ns0:v>3000</ns0:v>
      </ns0:c>
      <ns0:c r="I38" s="43" t="inlineStr">
        <ns0:is>
          <ns0:t xml:space="preserve">Completed</ns0:t>
        </ns0:is>
      </ns0:c>
      <ns0:c r="J38" s="43" t="inlineStr">
        <ns0:is>
          <ns0:t xml:space="preserve">Yes</ns0:t>
        </ns0:is>
      </ns0:c>
      <ns0:c r="K38" s="47" t="n"/>
      <ns0:c r="L38" s="47" t="str">
        <ns0:f>IF($C38="","",$C38&amp;"|"&amp;$B38)</ns0:f>
        <ns0:v>Error</ns0:v>
      </ns0:c>
    </ns0:row>
    <ns0:row r="39">
      <ns0:c r="A39" s="42" t="n">
        <ns0:v>46106</ns0:v>
      </ns0:c>
      <ns0:c r="B39" s="43" t="str">
        <ns0:f>IF($A39="","", "Q"&amp;INT((MONTH($A39)+2)/3))</ns0:f>
        <ns0:v>Error: #VALUE!</ns0:v>
      </ns0:c>
      <ns0:c r="C39" s="44" t="inlineStr">
        <ns0:is>
          <ns0:t xml:space="preserve">Travel &amp; Hospitality</ns0:t>
        </ns0:is>
      </ns0:c>
      <ns0:c r="D39" s="44" t="inlineStr">
        <ns0:is>
          <ns0:t xml:space="preserve">Launch Event</ns0:t>
        </ns0:is>
      </ns0:c>
      <ns0:c r="E39" s="44" t="inlineStr">
        <ns0:is>
          <ns0:t xml:space="preserve">TravelDesk</ns0:t>
        </ns0:is>
      </ns0:c>
      <ns0:c r="F39" s="44" t="inlineStr">
        <ns0:is>
          <ns0:t xml:space="preserve">Travel (press + team)</ns0:t>
        </ns0:is>
      </ns0:c>
      <ns0:c r="G39" s="45" t="n">
        <ns0:v>1200</ns0:v>
      </ns0:c>
      <ns0:c r="H39" s="46" t="n">
        <ns0:v>1350</ns0:v>
      </ns0:c>
      <ns0:c r="I39" s="43" t="inlineStr">
        <ns0:is>
          <ns0:t xml:space="preserve">Completed</ns0:t>
        </ns0:is>
      </ns0:c>
      <ns0:c r="J39" s="43" t="inlineStr">
        <ns0:is>
          <ns0:t xml:space="preserve">Yes</ns0:t>
        </ns0:is>
      </ns0:c>
      <ns0:c r="K39" s="47" t="n"/>
      <ns0:c r="L39" s="47" t="str">
        <ns0:f>IF($C39="","",$C39&amp;"|"&amp;$B39)</ns0:f>
        <ns0:v>Error</ns0:v>
      </ns0:c>
    </ns0:row>
    <ns0:row r="40">
      <ns0:c r="A40" s="42" t="n">
        <ns0:v>46107</ns0:v>
      </ns0:c>
      <ns0:c r="B40" s="43" t="str">
        <ns0:f>IF($A40="","", "Q"&amp;INT((MONTH($A40)+2)/3))</ns0:f>
        <ns0:v>Error: #VALUE!</ns0:v>
      </ns0:c>
      <ns0:c r="C40" s="44" t="inlineStr">
        <ns0:is>
          <ns0:t xml:space="preserve">Printing / Swag</ns0:t>
        </ns0:is>
      </ns0:c>
      <ns0:c r="D40" s="44" t="inlineStr">
        <ns0:is>
          <ns0:t xml:space="preserve">Launch Event</ns0:t>
        </ns0:is>
      </ns0:c>
      <ns0:c r="E40" s="44" t="inlineStr">
        <ns0:is>
          <ns0:t xml:space="preserve">PrintWorks</ns0:t>
        </ns0:is>
      </ns0:c>
      <ns0:c r="F40" s="44" t="inlineStr">
        <ns0:is>
          <ns0:t xml:space="preserve">Swag &amp; press badges</ns0:t>
        </ns0:is>
      </ns0:c>
      <ns0:c r="G40" s="45" t="n">
        <ns0:v>1000</ns0:v>
      </ns0:c>
      <ns0:c r="H40" s="46" t="n">
        <ns0:v>950</ns0:v>
      </ns0:c>
      <ns0:c r="I40" s="43" t="inlineStr">
        <ns0:is>
          <ns0:t xml:space="preserve">Completed</ns0:t>
        </ns0:is>
      </ns0:c>
      <ns0:c r="J40" s="43" t="inlineStr">
        <ns0:is>
          <ns0:t xml:space="preserve">Yes</ns0:t>
        </ns0:is>
      </ns0:c>
      <ns0:c r="K40" s="47" t="n"/>
      <ns0:c r="L40" s="47" t="str">
        <ns0:f>IF($C40="","",$C40&amp;"|"&amp;$B40)</ns0:f>
        <ns0:v>Error</ns0:v>
      </ns0:c>
    </ns0:row>
    <ns0:row r="41">
      <ns0:c r="A41" s="42" t="n">
        <ns0:v>46109</ns0:v>
      </ns0:c>
      <ns0:c r="B41" s="43" t="str">
        <ns0:f>IF($A41="","", "Q"&amp;INT((MONTH($A41)+2)/3))</ns0:f>
        <ns0:v>Error: #VALUE!</ns0:v>
      </ns0:c>
      <ns0:c r="C41" s="44" t="inlineStr">
        <ns0:is>
          <ns0:t xml:space="preserve">Other</ns0:t>
        </ns0:is>
      </ns0:c>
      <ns0:c r="D41" s="44" t="inlineStr">
        <ns0:is>
          <ns0:t xml:space="preserve">Launch Event</ns0:t>
        </ns0:is>
      </ns0:c>
      <ns0:c r="E41" s="44" t="inlineStr">
        <ns0:is>
          <ns0:t xml:space="preserve">Courier Express</ns0:t>
        </ns0:is>
      </ns0:c>
      <ns0:c r="F41" s="44" t="inlineStr">
        <ns0:is>
          <ns0:t xml:space="preserve">Last-mile courier costs</ns0:t>
        </ns0:is>
      </ns0:c>
      <ns0:c r="G41" s="45" t="n">
        <ns0:v>300</ns0:v>
      </ns0:c>
      <ns0:c r="H41" s="46" t="n">
        <ns0:v>200</ns0:v>
      </ns0:c>
      <ns0:c r="I41" s="43" t="inlineStr">
        <ns0:is>
          <ns0:t xml:space="preserve">Completed</ns0:t>
        </ns0:is>
      </ns0:c>
      <ns0:c r="J41" s="43" t="inlineStr">
        <ns0:is>
          <ns0:t xml:space="preserve">Yes</ns0:t>
        </ns0:is>
      </ns0:c>
      <ns0:c r="K41" s="47" t="n"/>
      <ns0:c r="L41" s="47" t="str">
        <ns0:f>IF($C41="","",$C41&amp;"|"&amp;$B41)</ns0:f>
        <ns0:v>Error</ns0:v>
      </ns0:c>
    </ns0:row>
    <ns0:row r="42">
      <ns0:c r="A42" s="42" t="n">
        <ns0:v>46124</ns0:v>
      </ns0:c>
      <ns0:c r="B42" s="43" t="str">
        <ns0:f>IF($A42="","", "Q"&amp;INT((MONTH($A42)+2)/3))</ns0:f>
        <ns0:v>Error: #VALUE!</ns0:v>
      </ns0:c>
      <ns0:c r="C42" s="44" t="inlineStr">
        <ns0:is>
          <ns0:t xml:space="preserve">PR Agency / Consulting</ns0:t>
        </ns0:is>
      </ns0:c>
      <ns0:c r="D42" s="44" t="inlineStr">
        <ns0:is>
          <ns0:t xml:space="preserve">Ongoing Retainer</ns0:t>
        </ns0:is>
      </ns0:c>
      <ns0:c r="E42" s="44" t="inlineStr">
        <ns0:is>
          <ns0:t xml:space="preserve">BlueWave PR</ns0:t>
        </ns0:is>
      </ns0:c>
      <ns0:c r="F42" s="44" t="inlineStr">
        <ns0:is>
          <ns0:t xml:space="preserve">April retainer</ns0:t>
        </ns0:is>
      </ns0:c>
      <ns0:c r="G42" s="45" t="n">
        <ns0:v>2000</ns0:v>
      </ns0:c>
      <ns0:c r="H42" s="46" t="n">
        <ns0:v>2000</ns0:v>
      </ns0:c>
      <ns0:c r="I42" s="43" t="inlineStr">
        <ns0:is>
          <ns0:t xml:space="preserve">Completed</ns0:t>
        </ns0:is>
      </ns0:c>
      <ns0:c r="J42" s="43" t="inlineStr">
        <ns0:is>
          <ns0:t xml:space="preserve">Yes</ns0:t>
        </ns0:is>
      </ns0:c>
      <ns0:c r="K42" s="47" t="n"/>
      <ns0:c r="L42" s="47" t="str">
        <ns0:f>IF($C42="","",$C42&amp;"|"&amp;$B42)</ns0:f>
        <ns0:v>Error</ns0:v>
      </ns0:c>
    </ns0:row>
    <ns0:row r="43">
      <ns0:c r="A43" s="42" t="n">
        <ns0:v>46153</ns0:v>
      </ns0:c>
      <ns0:c r="B43" s="43" t="str">
        <ns0:f>IF($A43="","", "Q"&amp;INT((MONTH($A43)+2)/3))</ns0:f>
        <ns0:v>Error: #VALUE!</ns0:v>
      </ns0:c>
      <ns0:c r="C43" s="44" t="inlineStr">
        <ns0:is>
          <ns0:t xml:space="preserve">PR Agency / Consulting</ns0:t>
        </ns0:is>
      </ns0:c>
      <ns0:c r="D43" s="44" t="inlineStr">
        <ns0:is>
          <ns0:t xml:space="preserve">Ongoing Retainer</ns0:t>
        </ns0:is>
      </ns0:c>
      <ns0:c r="E43" s="44" t="inlineStr">
        <ns0:is>
          <ns0:t xml:space="preserve">BlueWave PR</ns0:t>
        </ns0:is>
      </ns0:c>
      <ns0:c r="F43" s="44" t="inlineStr">
        <ns0:is>
          <ns0:t xml:space="preserve">May retainer</ns0:t>
        </ns0:is>
      </ns0:c>
      <ns0:c r="G43" s="45" t="n">
        <ns0:v>2000</ns0:v>
      </ns0:c>
      <ns0:c r="H43" s="46" t="n">
        <ns0:v>2000</ns0:v>
      </ns0:c>
      <ns0:c r="I43" s="43" t="inlineStr">
        <ns0:is>
          <ns0:t xml:space="preserve">Completed</ns0:t>
        </ns0:is>
      </ns0:c>
      <ns0:c r="J43" s="43" t="inlineStr">
        <ns0:is>
          <ns0:t xml:space="preserve">Yes</ns0:t>
        </ns0:is>
      </ns0:c>
      <ns0:c r="K43" s="47" t="n"/>
      <ns0:c r="L43" s="47" t="str">
        <ns0:f>IF($C43="","",$C43&amp;"|"&amp;$B43)</ns0:f>
        <ns0:v>Error</ns0:v>
      </ns0:c>
    </ns0:row>
    <ns0:row r="44">
      <ns0:c r="A44" s="42" t="n">
        <ns0:v>46183</ns0:v>
      </ns0:c>
      <ns0:c r="B44" s="43" t="str">
        <ns0:f>IF($A44="","", "Q"&amp;INT((MONTH($A44)+2)/3))</ns0:f>
        <ns0:v>Error: #VALUE!</ns0:v>
      </ns0:c>
      <ns0:c r="C44" s="44" t="inlineStr">
        <ns0:is>
          <ns0:t xml:space="preserve">PR Agency / Consulting</ns0:t>
        </ns0:is>
      </ns0:c>
      <ns0:c r="D44" s="44" t="inlineStr">
        <ns0:is>
          <ns0:t xml:space="preserve">Ongoing Retainer</ns0:t>
        </ns0:is>
      </ns0:c>
      <ns0:c r="E44" s="44" t="inlineStr">
        <ns0:is>
          <ns0:t xml:space="preserve">BlueWave PR</ns0:t>
        </ns0:is>
      </ns0:c>
      <ns0:c r="F44" s="44" t="inlineStr">
        <ns0:is>
          <ns0:t xml:space="preserve">June retainer</ns0:t>
        </ns0:is>
      </ns0:c>
      <ns0:c r="G44" s="45" t="n">
        <ns0:v>2000</ns0:v>
      </ns0:c>
      <ns0:c r="H44" s="46" t="n">
        <ns0:v>2000</ns0:v>
      </ns0:c>
      <ns0:c r="I44" s="43" t="inlineStr">
        <ns0:is>
          <ns0:t xml:space="preserve">Completed</ns0:t>
        </ns0:is>
      </ns0:c>
      <ns0:c r="J44" s="43" t="inlineStr">
        <ns0:is>
          <ns0:t xml:space="preserve">Yes</ns0:t>
        </ns0:is>
      </ns0:c>
      <ns0:c r="K44" s="47" t="n"/>
      <ns0:c r="L44" s="47" t="str">
        <ns0:f>IF($C44="","",$C44&amp;"|"&amp;$B44)</ns0:f>
        <ns0:v>Error</ns0:v>
      </ns0:c>
    </ns0:row>
    <ns0:row r="45">
      <ns0:c r="A45" s="42" t="n">
        <ns0:v>46132</ns0:v>
      </ns0:c>
      <ns0:c r="B45" s="43" t="str">
        <ns0:f>IF($A45="","", "Q"&amp;INT((MONTH($A45)+2)/3))</ns0:f>
        <ns0:v>Error: #VALUE!</ns0:v>
      </ns0:c>
      <ns0:c r="C45" s="44" t="inlineStr">
        <ns0:is>
          <ns0:t xml:space="preserve">Press Releases &amp; Distribution</ns0:t>
        </ns0:is>
      </ns0:c>
      <ns0:c r="D45" s="44" t="inlineStr">
        <ns0:is>
          <ns0:t xml:space="preserve">Thought Leadership</ns0:t>
        </ns0:is>
      </ns0:c>
      <ns0:c r="E45" s="44" t="inlineStr">
        <ns0:is>
          <ns0:t xml:space="preserve">BusinessWire</ns0:t>
        </ns0:is>
      </ns0:c>
      <ns0:c r="F45" s="44" t="inlineStr">
        <ns0:is>
          <ns0:t xml:space="preserve">Press release distribution</ns0:t>
        </ns0:is>
      </ns0:c>
      <ns0:c r="G45" s="45" t="n">
        <ns0:v>600</ns0:v>
      </ns0:c>
      <ns0:c r="H45" s="46" t="n">
        <ns0:v>650</ns0:v>
      </ns0:c>
      <ns0:c r="I45" s="43" t="inlineStr">
        <ns0:is>
          <ns0:t xml:space="preserve">Completed</ns0:t>
        </ns0:is>
      </ns0:c>
      <ns0:c r="J45" s="43" t="inlineStr">
        <ns0:is>
          <ns0:t xml:space="preserve">Yes</ns0:t>
        </ns0:is>
      </ns0:c>
      <ns0:c r="K45" s="47" t="n"/>
      <ns0:c r="L45" s="47" t="str">
        <ns0:f>IF($C45="","",$C45&amp;"|"&amp;$B45)</ns0:f>
        <ns0:v>Error</ns0:v>
      </ns0:c>
    </ns0:row>
    <ns0:row r="46">
      <ns0:c r="A46" s="42" t="n">
        <ns0:v>46147</ns0:v>
      </ns0:c>
      <ns0:c r="B46" s="43" t="str">
        <ns0:f>IF($A46="","", "Q"&amp;INT((MONTH($A46)+2)/3))</ns0:f>
        <ns0:v>Error: #VALUE!</ns0:v>
      </ns0:c>
      <ns0:c r="C46" s="44" t="inlineStr">
        <ns0:is>
          <ns0:t xml:space="preserve">Media Outreach (Pitching/Tools)</ns0:t>
        </ns0:is>
      </ns0:c>
      <ns0:c r="D46" s="44" t="inlineStr">
        <ns0:is>
          <ns0:t xml:space="preserve">Media List &amp; CRM</ns0:t>
        </ns0:is>
      </ns0:c>
      <ns0:c r="E46" s="44" t="inlineStr">
        <ns0:is>
          <ns0:t xml:space="preserve">Prowly</ns0:t>
        </ns0:is>
      </ns0:c>
      <ns0:c r="F46" s="44" t="inlineStr">
        <ns0:is>
          <ns0:t xml:space="preserve">PR outreach tool - Q2</ns0:t>
        </ns0:is>
      </ns0:c>
      <ns0:c r="G46" s="45" t="n">
        <ns0:v>1200</ns0:v>
      </ns0:c>
      <ns0:c r="H46" s="46" t="n">
        <ns0:v>1200</ns0:v>
      </ns0:c>
      <ns0:c r="I46" s="43" t="inlineStr">
        <ns0:is>
          <ns0:t xml:space="preserve">Completed</ns0:t>
        </ns0:is>
      </ns0:c>
      <ns0:c r="J46" s="43" t="inlineStr">
        <ns0:is>
          <ns0:t xml:space="preserve">Yes</ns0:t>
        </ns0:is>
      </ns0:c>
      <ns0:c r="K46" s="47" t="n"/>
      <ns0:c r="L46" s="47" t="str">
        <ns0:f>IF($C46="","",$C46&amp;"|"&amp;$B46)</ns0:f>
        <ns0:v>Error</ns0:v>
      </ns0:c>
    </ns0:row>
    <ns0:row r="47">
      <ns0:c r="A47" s="42" t="n">
        <ns0:v>46160</ns0:v>
      </ns0:c>
      <ns0:c r="B47" s="43" t="str">
        <ns0:f>IF($A47="","", "Q"&amp;INT((MONTH($A47)+2)/3))</ns0:f>
        <ns0:v>Error: #VALUE!</ns0:v>
      </ns0:c>
      <ns0:c r="C47" s="44" t="inlineStr">
        <ns0:is>
          <ns0:t xml:space="preserve">Influencer/Creator PR</ns0:t>
        </ns0:is>
      </ns0:c>
      <ns0:c r="D47" s="44" t="inlineStr">
        <ns0:is>
          <ns0:t xml:space="preserve">Conference Buzz</ns0:t>
        </ns0:is>
      </ns0:c>
      <ns0:c r="E47" s="44" t="inlineStr">
        <ns0:is>
          <ns0:t xml:space="preserve">CreatorHub</ns0:t>
        </ns0:is>
      </ns0:c>
      <ns0:c r="F47" s="44" t="inlineStr">
        <ns0:is>
          <ns0:t xml:space="preserve">Influencer amplification</ns0:t>
        </ns0:is>
      </ns0:c>
      <ns0:c r="G47" s="45" t="n">
        <ns0:v>2500</ns0:v>
      </ns0:c>
      <ns0:c r="H47" s="46" t="n">
        <ns0:v>2800</ns0:v>
      </ns0:c>
      <ns0:c r="I47" s="43" t="inlineStr">
        <ns0:is>
          <ns0:t xml:space="preserve">Completed</ns0:t>
        </ns0:is>
      </ns0:c>
      <ns0:c r="J47" s="43" t="inlineStr">
        <ns0:is>
          <ns0:t xml:space="preserve">Yes</ns0:t>
        </ns0:is>
      </ns0:c>
      <ns0:c r="K47" s="47" t="n"/>
      <ns0:c r="L47" s="47" t="str">
        <ns0:f>IF($C47="","",$C47&amp;"|"&amp;$B47)</ns0:f>
        <ns0:v>Error</ns0:v>
      </ns0:c>
    </ns0:row>
    <ns0:row r="48">
      <ns0:c r="A48" s="42" t="n">
        <ns0:v>46175</ns0:v>
      </ns0:c>
      <ns0:c r="B48" s="43" t="str">
        <ns0:f>IF($A48="","", "Q"&amp;INT((MONTH($A48)+2)/3))</ns0:f>
        <ns0:v>Error: #VALUE!</ns0:v>
      </ns0:c>
      <ns0:c r="C48" s="44" t="inlineStr">
        <ns0:is>
          <ns0:t xml:space="preserve">Events &amp; Sponsorships</ns0:t>
        </ns0:is>
      </ns0:c>
      <ns0:c r="D48" s="44" t="inlineStr">
        <ns0:is>
          <ns0:t xml:space="preserve">Industry Conference</ns0:t>
        </ns0:is>
      </ns0:c>
      <ns0:c r="E48" s="44" t="inlineStr">
        <ns0:is>
          <ns0:t xml:space="preserve">ConfOrg</ns0:t>
        </ns0:is>
      </ns0:c>
      <ns0:c r="F48" s="44" t="inlineStr">
        <ns0:is>
          <ns0:t xml:space="preserve">Conference sponsorship</ns0:t>
        </ns0:is>
      </ns0:c>
      <ns0:c r="G48" s="45" t="n">
        <ns0:v>6000</ns0:v>
      </ns0:c>
      <ns0:c r="H48" s="46" t="n">
        <ns0:v>6500</ns0:v>
      </ns0:c>
      <ns0:c r="I48" s="43" t="inlineStr">
        <ns0:is>
          <ns0:t xml:space="preserve">Completed</ns0:t>
        </ns0:is>
      </ns0:c>
      <ns0:c r="J48" s="43" t="inlineStr">
        <ns0:is>
          <ns0:t xml:space="preserve">Yes</ns0:t>
        </ns0:is>
      </ns0:c>
      <ns0:c r="K48" s="47" t="n"/>
      <ns0:c r="L48" s="47" t="str">
        <ns0:f>IF($C48="","",$C48&amp;"|"&amp;$B48)</ns0:f>
        <ns0:v>Error</ns0:v>
      </ns0:c>
    </ns0:row>
    <ns0:row r="49">
      <ns0:c r="A49" s="42" t="n">
        <ns0:v>46176</ns0:v>
      </ns0:c>
      <ns0:c r="B49" s="43" t="str">
        <ns0:f>IF($A49="","", "Q"&amp;INT((MONTH($A49)+2)/3))</ns0:f>
        <ns0:v>Error: #VALUE!</ns0:v>
      </ns0:c>
      <ns0:c r="C49" s="44" t="inlineStr">
        <ns0:is>
          <ns0:t xml:space="preserve">Events &amp; Sponsorships</ns0:t>
        </ns0:is>
      </ns0:c>
      <ns0:c r="D49" s="44" t="inlineStr">
        <ns0:is>
          <ns0:t xml:space="preserve">Industry Conference</ns0:t>
        </ns0:is>
      </ns0:c>
      <ns0:c r="E49" s="44" t="inlineStr">
        <ns0:is>
          <ns0:t xml:space="preserve">BoothBuild</ns0:t>
        </ns0:is>
      </ns0:c>
      <ns0:c r="F49" s="44" t="inlineStr">
        <ns0:is>
          <ns0:t xml:space="preserve">Booth design &amp; build</ns0:t>
        </ns0:is>
      </ns0:c>
      <ns0:c r="G49" s="45" t="n">
        <ns0:v>2000</ns0:v>
      </ns0:c>
      <ns0:c r="H49" s="46" t="n">
        <ns0:v>2000</ns0:v>
      </ns0:c>
      <ns0:c r="I49" s="43" t="inlineStr">
        <ns0:is>
          <ns0:t xml:space="preserve">Completed</ns0:t>
        </ns0:is>
      </ns0:c>
      <ns0:c r="J49" s="43" t="inlineStr">
        <ns0:is>
          <ns0:t xml:space="preserve">Yes</ns0:t>
        </ns0:is>
      </ns0:c>
      <ns0:c r="K49" s="47" t="n"/>
      <ns0:c r="L49" s="47" t="str">
        <ns0:f>IF($C49="","",$C49&amp;"|"&amp;$B49)</ns0:f>
        <ns0:v>Error</ns0:v>
      </ns0:c>
    </ns0:row>
    <ns0:row r="50">
      <ns0:c r="A50" s="42" t="n">
        <ns0:v>46180</ns0:v>
      </ns0:c>
      <ns0:c r="B50" s="43" t="str">
        <ns0:f>IF($A50="","", "Q"&amp;INT((MONTH($A50)+2)/3))</ns0:f>
        <ns0:v>Error: #VALUE!</ns0:v>
      </ns0:c>
      <ns0:c r="C50" s="44" t="inlineStr">
        <ns0:is>
          <ns0:t xml:space="preserve">Content Production (Photo/Video/Design)</ns0:t>
        </ns0:is>
      </ns0:c>
      <ns0:c r="D50" s="44" t="inlineStr">
        <ns0:is>
          <ns0:t xml:space="preserve">Conference Assets</ns0:t>
        </ns0:is>
      </ns0:c>
      <ns0:c r="E50" s="44" t="inlineStr">
        <ns0:is>
          <ns0:t xml:space="preserve">DesignCraft</ns0:t>
        </ns0:is>
      </ns0:c>
      <ns0:c r="F50" s="44" t="inlineStr">
        <ns0:is>
          <ns0:t xml:space="preserve">Conference deck + visuals</ns0:t>
        </ns0:is>
      </ns0:c>
      <ns0:c r="G50" s="45" t="n">
        <ns0:v>3000</ns0:v>
      </ns0:c>
      <ns0:c r="H50" s="46" t="n">
        <ns0:v>2700</ns0:v>
      </ns0:c>
      <ns0:c r="I50" s="43" t="inlineStr">
        <ns0:is>
          <ns0:t xml:space="preserve">Completed</ns0:t>
        </ns0:is>
      </ns0:c>
      <ns0:c r="J50" s="43" t="inlineStr">
        <ns0:is>
          <ns0:t xml:space="preserve">Yes</ns0:t>
        </ns0:is>
      </ns0:c>
      <ns0:c r="K50" s="47" t="n"/>
      <ns0:c r="L50" s="47" t="str">
        <ns0:f>IF($C50="","",$C50&amp;"|"&amp;$B50)</ns0:f>
        <ns0:v>Error</ns0:v>
      </ns0:c>
    </ns0:row>
    <ns0:row r="51">
      <ns0:c r="A51" s="42" t="n">
        <ns0:v>46182</ns0:v>
      </ns0:c>
      <ns0:c r="B51" s="43">
        <ns0:f>IF($A51="","", "Q"&amp;INT((MONTH($A51)+2)/3))</ns0:f>
      </ns0:c>
      <ns0:c r="C51" s="44" t="inlineStr">
        <ns0:is>
          <ns0:t xml:space="preserve">Awards &amp; Submissions</ns0:t>
        </ns0:is>
      </ns0:c>
      <ns0:c r="D51" s="44" t="inlineStr">
        <ns0:is>
          <ns0:t xml:space="preserve">Awards</ns0:t>
        </ns0:is>
      </ns0:c>
      <ns0:c r="E51" s="44" t="inlineStr">
        <ns0:is>
          <ns0:t xml:space="preserve">AwardsPortal</ns0:t>
        </ns0:is>
      </ns0:c>
      <ns0:c r="F51" s="44" t="inlineStr">
        <ns0:is>
          <ns0:t xml:space="preserve">Submission fees</ns0:t>
        </ns0:is>
      </ns0:c>
      <ns0:c r="G51" s="45" t="n">
        <ns0:v>800</ns0:v>
      </ns0:c>
      <ns0:c r="H51" s="46" t="n">
        <ns0:v>750</ns0:v>
      </ns0:c>
      <ns0:c r="I51" s="43" t="inlineStr">
        <ns0:is>
          <ns0:t xml:space="preserve">Completed</ns0:t>
        </ns0:is>
      </ns0:c>
      <ns0:c r="J51" s="43" t="inlineStr">
        <ns0:is>
          <ns0:t xml:space="preserve">Yes</ns0:t>
        </ns0:is>
      </ns0:c>
      <ns0:c r="K51" s="47" t="n"/>
      <ns0:c r="L51" s="47">
        <ns0:f>IF($C51="","",$C51&amp;"|"&amp;$B51)</ns0:f>
      </ns0:c>
    </ns0:row>
    <ns0:row r="52">
      <ns0:c r="A52" s="42" t="n">
        <ns0:v>46184</ns0:v>
      </ns0:c>
      <ns0:c r="B52" s="43">
        <ns0:f>IF($A52="","", "Q"&amp;INT((MONTH($A52)+2)/3))</ns0:f>
      </ns0:c>
      <ns0:c r="C52" s="44" t="inlineStr">
        <ns0:is>
          <ns0:t xml:space="preserve">Travel &amp; Hospitality</ns0:t>
        </ns0:is>
      </ns0:c>
      <ns0:c r="D52" s="44" t="inlineStr">
        <ns0:is>
          <ns0:t xml:space="preserve">Industry Conference</ns0:t>
        </ns0:is>
      </ns0:c>
      <ns0:c r="E52" s="44" t="inlineStr">
        <ns0:is>
          <ns0:t xml:space="preserve">TravelDesk</ns0:t>
        </ns0:is>
      </ns0:c>
      <ns0:c r="F52" s="44" t="inlineStr">
        <ns0:is>
          <ns0:t xml:space="preserve">Flights + hotel</ns0:t>
        </ns0:is>
      </ns0:c>
      <ns0:c r="G52" s="45" t="n">
        <ns0:v>2500</ns0:v>
      </ns0:c>
      <ns0:c r="H52" s="46" t="n">
        <ns0:v>2650</ns0:v>
      </ns0:c>
      <ns0:c r="I52" s="43" t="inlineStr">
        <ns0:is>
          <ns0:t xml:space="preserve">Completed</ns0:t>
        </ns0:is>
      </ns0:c>
      <ns0:c r="J52" s="43" t="inlineStr">
        <ns0:is>
          <ns0:t xml:space="preserve">Yes</ns0:t>
        </ns0:is>
      </ns0:c>
      <ns0:c r="K52" s="47" t="n"/>
      <ns0:c r="L52" s="47">
        <ns0:f>IF($C52="","",$C52&amp;"|"&amp;$B52)</ns0:f>
      </ns0:c>
    </ns0:row>
    <ns0:row r="53">
      <ns0:c r="A53" s="42" t="n">
        <ns0:v>46187</ns0:v>
      </ns0:c>
      <ns0:c r="B53" s="43">
        <ns0:f>IF($A53="","", "Q"&amp;INT((MONTH($A53)+2)/3))</ns0:f>
      </ns0:c>
      <ns0:c r="C53" s="44" t="inlineStr">
        <ns0:is>
          <ns0:t xml:space="preserve">Printing / Swag</ns0:t>
        </ns0:is>
      </ns0:c>
      <ns0:c r="D53" s="44" t="inlineStr">
        <ns0:is>
          <ns0:t xml:space="preserve">Industry Conference</ns0:t>
        </ns0:is>
      </ns0:c>
      <ns0:c r="E53" s="44" t="inlineStr">
        <ns0:is>
          <ns0:t xml:space="preserve">PrintWorks</ns0:t>
        </ns0:is>
      </ns0:c>
      <ns0:c r="F53" s="44" t="inlineStr">
        <ns0:is>
          <ns0:t xml:space="preserve">Booth handouts + swag</ns0:t>
        </ns0:is>
      </ns0:c>
      <ns0:c r="G53" s="45" t="n">
        <ns0:v>700</ns0:v>
      </ns0:c>
      <ns0:c r="H53" s="46" t="n">
        <ns0:v>650</ns0:v>
      </ns0:c>
      <ns0:c r="I53" s="43" t="inlineStr">
        <ns0:is>
          <ns0:t xml:space="preserve">Completed</ns0:t>
        </ns0:is>
      </ns0:c>
      <ns0:c r="J53" s="43" t="inlineStr">
        <ns0:is>
          <ns0:t xml:space="preserve">Yes</ns0:t>
        </ns0:is>
      </ns0:c>
      <ns0:c r="K53" s="47" t="n"/>
      <ns0:c r="L53" s="47">
        <ns0:f>IF($C53="","",$C53&amp;"|"&amp;$B53)</ns0:f>
      </ns0:c>
    </ns0:row>
    <ns0:row r="54">
      <ns0:c r="A54" s="42" t="n">
        <ns0:v>46191</ns0:v>
      </ns0:c>
      <ns0:c r="B54" s="43">
        <ns0:f>IF($A54="","", "Q"&amp;INT((MONTH($A54)+2)/3))</ns0:f>
      </ns0:c>
      <ns0:c r="C54" s="44" t="inlineStr">
        <ns0:is>
          <ns0:t xml:space="preserve">Other</ns0:t>
        </ns0:is>
      </ns0:c>
      <ns0:c r="D54" s="44" t="inlineStr">
        <ns0:is>
          <ns0:t xml:space="preserve">Industry Conference</ns0:t>
        </ns0:is>
      </ns0:c>
      <ns0:c r="E54" s="44" t="inlineStr">
        <ns0:is>
          <ns0:t xml:space="preserve">Local Services</ns0:t>
        </ns0:is>
      </ns0:c>
      <ns0:c r="F54" s="44" t="inlineStr">
        <ns0:is>
          <ns0:t xml:space="preserve">Misc. onsite expenses</ns0:t>
        </ns0:is>
      </ns0:c>
      <ns0:c r="G54" s="45" t="n">
        <ns0:v>400</ns0:v>
      </ns0:c>
      <ns0:c r="H54" s="46" t="n">
        <ns0:v>300</ns0:v>
      </ns0:c>
      <ns0:c r="I54" s="43" t="inlineStr">
        <ns0:is>
          <ns0:t xml:space="preserve">Completed</ns0:t>
        </ns0:is>
      </ns0:c>
      <ns0:c r="J54" s="43" t="inlineStr">
        <ns0:is>
          <ns0:t xml:space="preserve">Yes</ns0:t>
        </ns0:is>
      </ns0:c>
      <ns0:c r="K54" s="47" t="n"/>
      <ns0:c r="L54" s="47">
        <ns0:f>IF($C54="","",$C54&amp;"|"&amp;$B54)</ns0:f>
      </ns0:c>
    </ns0:row>
    <ns0:row r="55">
      <ns0:c r="A55" s="42" t="n">
        <ns0:v>46215</ns0:v>
      </ns0:c>
      <ns0:c r="B55" s="43">
        <ns0:f>IF($A55="","", "Q"&amp;INT((MONTH($A55)+2)/3))</ns0:f>
      </ns0:c>
      <ns0:c r="C55" s="44" t="inlineStr">
        <ns0:is>
          <ns0:t xml:space="preserve">PR Agency / Consulting</ns0:t>
        </ns0:is>
      </ns0:c>
      <ns0:c r="D55" s="44" t="inlineStr">
        <ns0:is>
          <ns0:t xml:space="preserve">Ongoing Retainer</ns0:t>
        </ns0:is>
      </ns0:c>
      <ns0:c r="E55" s="44" t="inlineStr">
        <ns0:is>
          <ns0:t xml:space="preserve">BlueWave PR</ns0:t>
        </ns0:is>
      </ns0:c>
      <ns0:c r="F55" s="44" t="inlineStr">
        <ns0:is>
          <ns0:t xml:space="preserve">July retainer</ns0:t>
        </ns0:is>
      </ns0:c>
      <ns0:c r="G55" s="45" t="n">
        <ns0:v>2000</ns0:v>
      </ns0:c>
      <ns0:c r="H55" s="46" t="n">
        <ns0:v>2000</ns0:v>
      </ns0:c>
      <ns0:c r="I55" s="43" t="inlineStr">
        <ns0:is>
          <ns0:t xml:space="preserve">Completed</ns0:t>
        </ns0:is>
      </ns0:c>
      <ns0:c r="J55" s="43" t="inlineStr">
        <ns0:is>
          <ns0:t xml:space="preserve">Yes</ns0:t>
        </ns0:is>
      </ns0:c>
      <ns0:c r="K55" s="47" t="n"/>
      <ns0:c r="L55" s="47">
        <ns0:f>IF($C55="","",$C55&amp;"|"&amp;$B55)</ns0:f>
      </ns0:c>
    </ns0:row>
    <ns0:row r="56">
      <ns0:c r="A56" s="42" t="n">
        <ns0:v>46245</ns0:v>
      </ns0:c>
      <ns0:c r="B56" s="43">
        <ns0:f>IF($A56="","", "Q"&amp;INT((MONTH($A56)+2)/3))</ns0:f>
      </ns0:c>
      <ns0:c r="C56" s="44" t="inlineStr">
        <ns0:is>
          <ns0:t xml:space="preserve">PR Agency / Consulting</ns0:t>
        </ns0:is>
      </ns0:c>
      <ns0:c r="D56" s="44" t="inlineStr">
        <ns0:is>
          <ns0:t xml:space="preserve">Ongoing Retainer</ns0:t>
        </ns0:is>
      </ns0:c>
      <ns0:c r="E56" s="44" t="inlineStr">
        <ns0:is>
          <ns0:t xml:space="preserve">BlueWave PR</ns0:t>
        </ns0:is>
      </ns0:c>
      <ns0:c r="F56" s="44" t="inlineStr">
        <ns0:is>
          <ns0:t xml:space="preserve">August retainer</ns0:t>
        </ns0:is>
      </ns0:c>
      <ns0:c r="G56" s="45" t="n">
        <ns0:v>2000</ns0:v>
      </ns0:c>
      <ns0:c r="H56" s="46" t="n">
        <ns0:v>2000</ns0:v>
      </ns0:c>
      <ns0:c r="I56" s="43" t="inlineStr">
        <ns0:is>
          <ns0:t xml:space="preserve">Completed</ns0:t>
        </ns0:is>
      </ns0:c>
      <ns0:c r="J56" s="43" t="inlineStr">
        <ns0:is>
          <ns0:t xml:space="preserve">Yes</ns0:t>
        </ns0:is>
      </ns0:c>
      <ns0:c r="K56" s="47" t="n"/>
      <ns0:c r="L56" s="47">
        <ns0:f>IF($C56="","",$C56&amp;"|"&amp;$B56)</ns0:f>
      </ns0:c>
    </ns0:row>
    <ns0:row r="57">
      <ns0:c r="A57" s="42" t="n">
        <ns0:v>46275</ns0:v>
      </ns0:c>
      <ns0:c r="B57" s="43">
        <ns0:f>IF($A57="","", "Q"&amp;INT((MONTH($A57)+2)/3))</ns0:f>
      </ns0:c>
      <ns0:c r="C57" s="44" t="inlineStr">
        <ns0:is>
          <ns0:t xml:space="preserve">PR Agency / Consulting</ns0:t>
        </ns0:is>
      </ns0:c>
      <ns0:c r="D57" s="44" t="inlineStr">
        <ns0:is>
          <ns0:t xml:space="preserve">Ongoing Retainer</ns0:t>
        </ns0:is>
      </ns0:c>
      <ns0:c r="E57" s="44" t="inlineStr">
        <ns0:is>
          <ns0:t xml:space="preserve">BlueWave PR</ns0:t>
        </ns0:is>
      </ns0:c>
      <ns0:c r="F57" s="44" t="inlineStr">
        <ns0:is>
          <ns0:t xml:space="preserve">September retainer</ns0:t>
        </ns0:is>
      </ns0:c>
      <ns0:c r="G57" s="45" t="n">
        <ns0:v>2000</ns0:v>
      </ns0:c>
      <ns0:c r="H57" s="46" t="n">
        <ns0:v>2000</ns0:v>
      </ns0:c>
      <ns0:c r="I57" s="43" t="inlineStr">
        <ns0:is>
          <ns0:t xml:space="preserve">Completed</ns0:t>
        </ns0:is>
      </ns0:c>
      <ns0:c r="J57" s="43" t="inlineStr">
        <ns0:is>
          <ns0:t xml:space="preserve">Yes</ns0:t>
        </ns0:is>
      </ns0:c>
      <ns0:c r="K57" s="47" t="n"/>
      <ns0:c r="L57" s="47">
        <ns0:f>IF($C57="","",$C57&amp;"|"&amp;$B57)</ns0:f>
      </ns0:c>
    </ns0:row>
    <ns0:row r="58">
      <ns0:c r="A58" s="42" t="n">
        <ns0:v>46223</ns0:v>
      </ns0:c>
      <ns0:c r="B58" s="43">
        <ns0:f>IF($A58="","", "Q"&amp;INT((MONTH($A58)+2)/3))</ns0:f>
      </ns0:c>
      <ns0:c r="C58" s="44" t="inlineStr">
        <ns0:is>
          <ns0:t xml:space="preserve">Media Outreach (Pitching/Tools)</ns0:t>
        </ns0:is>
      </ns0:c>
      <ns0:c r="D58" s="44" t="inlineStr">
        <ns0:is>
          <ns0:t xml:space="preserve">Media List &amp; CRM</ns0:t>
        </ns0:is>
      </ns0:c>
      <ns0:c r="E58" s="44" t="inlineStr">
        <ns0:is>
          <ns0:t xml:space="preserve">Prowly</ns0:t>
        </ns0:is>
      </ns0:c>
      <ns0:c r="F58" s="44" t="inlineStr">
        <ns0:is>
          <ns0:t xml:space="preserve">PR outreach tool - Q3</ns0:t>
        </ns0:is>
      </ns0:c>
      <ns0:c r="G58" s="45" t="n">
        <ns0:v>1200</ns0:v>
      </ns0:c>
      <ns0:c r="H58" s="46" t="n">
        <ns0:v>1350</ns0:v>
      </ns0:c>
      <ns0:c r="I58" s="43" t="inlineStr">
        <ns0:is>
          <ns0:t xml:space="preserve">Completed</ns0:t>
        </ns0:is>
      </ns0:c>
      <ns0:c r="J58" s="43" t="inlineStr">
        <ns0:is>
          <ns0:t xml:space="preserve">Yes</ns0:t>
        </ns0:is>
      </ns0:c>
      <ns0:c r="K58" s="47" t="n"/>
      <ns0:c r="L58" s="47">
        <ns0:f>IF($C58="","",$C58&amp;"|"&amp;$B58)</ns0:f>
      </ns0:c>
    </ns0:row>
    <ns0:row r="59">
      <ns0:c r="A59" s="42" t="n">
        <ns0:v>46235</ns0:v>
      </ns0:c>
      <ns0:c r="B59" s="43">
        <ns0:f>IF($A59="","", "Q"&amp;INT((MONTH($A59)+2)/3))</ns0:f>
      </ns0:c>
      <ns0:c r="C59" s="44" t="inlineStr">
        <ns0:is>
          <ns0:t xml:space="preserve">Influencer/Creator PR</ns0:t>
        </ns0:is>
      </ns0:c>
      <ns0:c r="D59" s="44" t="inlineStr">
        <ns0:is>
          <ns0:t xml:space="preserve">Creator Program</ns0:t>
        </ns0:is>
      </ns0:c>
      <ns0:c r="E59" s="44" t="inlineStr">
        <ns0:is>
          <ns0:t xml:space="preserve">CreatorHub</ns0:t>
        </ns0:is>
      </ns0:c>
      <ns0:c r="F59" s="44" t="inlineStr">
        <ns0:is>
          <ns0:t xml:space="preserve">Creator fees - wave 1</ns0:t>
        </ns0:is>
      </ns0:c>
      <ns0:c r="G59" s="45" t="n">
        <ns0:v>2200</ns0:v>
      </ns0:c>
      <ns0:c r="H59" s="46" t="n">
        <ns0:v>2600</ns0:v>
      </ns0:c>
      <ns0:c r="I59" s="43" t="inlineStr">
        <ns0:is>
          <ns0:t xml:space="preserve">Completed</ns0:t>
        </ns0:is>
      </ns0:c>
      <ns0:c r="J59" s="43" t="inlineStr">
        <ns0:is>
          <ns0:t xml:space="preserve">Yes</ns0:t>
        </ns0:is>
      </ns0:c>
      <ns0:c r="K59" s="47" t="n"/>
      <ns0:c r="L59" s="47">
        <ns0:f>IF($C59="","",$C59&amp;"|"&amp;$B59)</ns0:f>
      </ns0:c>
    </ns0:row>
    <ns0:row r="60">
      <ns0:c r="A60" s="42" t="n">
        <ns0:v>46254</ns0:v>
      </ns0:c>
      <ns0:c r="B60" s="43">
        <ns0:f>IF($A60="","", "Q"&amp;INT((MONTH($A60)+2)/3))</ns0:f>
      </ns0:c>
      <ns0:c r="C60" s="44" t="inlineStr">
        <ns0:is>
          <ns0:t xml:space="preserve">Influencer/Creator PR</ns0:t>
        </ns0:is>
      </ns0:c>
      <ns0:c r="D60" s="44" t="inlineStr">
        <ns0:is>
          <ns0:t xml:space="preserve">Creator Program</ns0:t>
        </ns0:is>
      </ns0:c>
      <ns0:c r="E60" s="44" t="inlineStr">
        <ns0:is>
          <ns0:t xml:space="preserve">CreatorHub</ns0:t>
        </ns0:is>
      </ns0:c>
      <ns0:c r="F60" s="44" t="inlineStr">
        <ns0:is>
          <ns0:t xml:space="preserve">Creator fees - wave 2</ns0:t>
        </ns0:is>
      </ns0:c>
      <ns0:c r="G60" s="45" t="n">
        <ns0:v>2300</ns0:v>
      </ns0:c>
      <ns0:c r="H60" s="46" t="n">
        <ns0:v>2600</ns0:v>
      </ns0:c>
      <ns0:c r="I60" s="43" t="inlineStr">
        <ns0:is>
          <ns0:t xml:space="preserve">Completed</ns0:t>
        </ns0:is>
      </ns0:c>
      <ns0:c r="J60" s="43" t="inlineStr">
        <ns0:is>
          <ns0:t xml:space="preserve">Yes</ns0:t>
        </ns0:is>
      </ns0:c>
      <ns0:c r="K60" s="47" t="n"/>
      <ns0:c r="L60" s="47">
        <ns0:f>IF($C60="","",$C60&amp;"|"&amp;$B60)</ns0:f>
      </ns0:c>
    </ns0:row>
    <ns0:row r="61">
      <ns0:c r="A61" s="42" t="n">
        <ns0:v>46228</ns0:v>
      </ns0:c>
      <ns0:c r="B61" s="43">
        <ns0:f>IF($A61="","", "Q"&amp;INT((MONTH($A61)+2)/3))</ns0:f>
      </ns0:c>
      <ns0:c r="C61" s="44" t="inlineStr">
        <ns0:is>
          <ns0:t xml:space="preserve">Events &amp; Sponsorships</ns0:t>
        </ns0:is>
      </ns0:c>
      <ns0:c r="D61" s="44" t="inlineStr">
        <ns0:is>
          <ns0:t xml:space="preserve">Community Meetup</ns0:t>
        </ns0:is>
      </ns0:c>
      <ns0:c r="E61" s="44" t="inlineStr">
        <ns0:is>
          <ns0:t xml:space="preserve">VenueCo</ns0:t>
        </ns0:is>
      </ns0:c>
      <ns0:c r="F61" s="44" t="inlineStr">
        <ns0:is>
          <ns0:t xml:space="preserve">Meetup venue &amp; catering</ns0:t>
        </ns0:is>
      </ns0:c>
      <ns0:c r="G61" s="45" t="n">
        <ns0:v>2500</ns0:v>
      </ns0:c>
      <ns0:c r="H61" s="46" t="n">
        <ns0:v>2300</ns0:v>
      </ns0:c>
      <ns0:c r="I61" s="43" t="inlineStr">
        <ns0:is>
          <ns0:t xml:space="preserve">Completed</ns0:t>
        </ns0:is>
      </ns0:c>
      <ns0:c r="J61" s="43" t="inlineStr">
        <ns0:is>
          <ns0:t xml:space="preserve">Yes</ns0:t>
        </ns0:is>
      </ns0:c>
      <ns0:c r="K61" s="47" t="n"/>
      <ns0:c r="L61" s="47">
        <ns0:f>IF($C61="","",$C61&amp;"|"&amp;$B61)</ns0:f>
      </ns0:c>
    </ns0:row>
    <ns0:row r="62">
      <ns0:c r="A62" s="42" t="n">
        <ns0:v>46270</ns0:v>
      </ns0:c>
      <ns0:c r="B62" s="43">
        <ns0:f>IF($A62="","", "Q"&amp;INT((MONTH($A62)+2)/3))</ns0:f>
      </ns0:c>
      <ns0:c r="C62" s="44" t="inlineStr">
        <ns0:is>
          <ns0:t xml:space="preserve">Events &amp; Sponsorships</ns0:t>
        </ns0:is>
      </ns0:c>
      <ns0:c r="D62" s="44" t="inlineStr">
        <ns0:is>
          <ns0:t xml:space="preserve">Community Meetup</ns0:t>
        </ns0:is>
      </ns0:c>
      <ns0:c r="E62" s="44" t="inlineStr">
        <ns0:is>
          <ns0:t xml:space="preserve">AV Partners</ns0:t>
        </ns0:is>
      </ns0:c>
      <ns0:c r="F62" s="44" t="inlineStr">
        <ns0:is>
          <ns0:t xml:space="preserve">A/V and photo coverage</ns0:t>
        </ns0:is>
      </ns0:c>
      <ns0:c r="G62" s="45" t="n">
        <ns0:v>2500</ns0:v>
      </ns0:c>
      <ns0:c r="H62" s="46" t="n">
        <ns0:v>2000</ns0:v>
      </ns0:c>
      <ns0:c r="I62" s="43" t="inlineStr">
        <ns0:is>
          <ns0:t xml:space="preserve">Completed</ns0:t>
        </ns0:is>
      </ns0:c>
      <ns0:c r="J62" s="43" t="inlineStr">
        <ns0:is>
          <ns0:t xml:space="preserve">Yes</ns0:t>
        </ns0:is>
      </ns0:c>
      <ns0:c r="K62" s="47" t="n"/>
      <ns0:c r="L62" s="47">
        <ns0:f>IF($C62="","",$C62&amp;"|"&amp;$B62)</ns0:f>
      </ns0:c>
    </ns0:row>
    <ns0:row r="63">
      <ns0:c r="A63" s="42" t="n">
        <ns0:v>46231</ns0:v>
      </ns0:c>
      <ns0:c r="B63" s="43">
        <ns0:f>IF($A63="","", "Q"&amp;INT((MONTH($A63)+2)/3))</ns0:f>
      </ns0:c>
      <ns0:c r="C63" s="44" t="inlineStr">
        <ns0:is>
          <ns0:t xml:space="preserve">Content Production (Photo/Video/Design)</ns0:t>
        </ns0:is>
      </ns0:c>
      <ns0:c r="D63" s="44" t="inlineStr">
        <ns0:is>
          <ns0:t xml:space="preserve">Community Assets</ns0:t>
        </ns0:is>
      </ns0:c>
      <ns0:c r="E63" s="44" t="inlineStr">
        <ns0:is>
          <ns0:t xml:space="preserve">Studio North</ns0:t>
        </ns0:is>
      </ns0:c>
      <ns0:c r="F63" s="44" t="inlineStr">
        <ns0:is>
          <ns0:t xml:space="preserve">Video shorts package</ns0:t>
        </ns0:is>
      </ns0:c>
      <ns0:c r="G63" s="45" t="n">
        <ns0:v>3500</ns0:v>
      </ns0:c>
      <ns0:c r="H63" s="46" t="n">
        <ns0:v>3800</ns0:v>
      </ns0:c>
      <ns0:c r="I63" s="43" t="inlineStr">
        <ns0:is>
          <ns0:t xml:space="preserve">Completed</ns0:t>
        </ns0:is>
      </ns0:c>
      <ns0:c r="J63" s="43" t="inlineStr">
        <ns0:is>
          <ns0:t xml:space="preserve">Yes</ns0:t>
        </ns0:is>
      </ns0:c>
      <ns0:c r="K63" s="47" t="n"/>
      <ns0:c r="L63" s="47">
        <ns0:f>IF($C63="","",$C63&amp;"|"&amp;$B63)</ns0:f>
      </ns0:c>
    </ns0:row>
    <ns0:row r="64">
      <ns0:c r="A64" s="42" t="n">
        <ns0:v>46283</ns0:v>
      </ns0:c>
      <ns0:c r="B64" s="43">
        <ns0:f>IF($A64="","", "Q"&amp;INT((MONTH($A64)+2)/3))</ns0:f>
      </ns0:c>
      <ns0:c r="C64" s="44" t="inlineStr">
        <ns0:is>
          <ns0:t xml:space="preserve">Crisis Communications</ns0:t>
        </ns0:is>
      </ns0:c>
      <ns0:c r="D64" s="44" t="inlineStr">
        <ns0:is>
          <ns0:t xml:space="preserve">Minor Issue Response</ns0:t>
        </ns0:is>
      </ns0:c>
      <ns0:c r="E64" s="44" t="inlineStr">
        <ns0:is>
          <ns0:t xml:space="preserve">CrisisComms Ltd.</ns0:t>
        </ns0:is>
      </ns0:c>
      <ns0:c r="F64" s="44" t="inlineStr">
        <ns0:is>
          <ns0:t xml:space="preserve">Rapid response support</ns0:t>
        </ns0:is>
      </ns0:c>
      <ns0:c r="G64" s="45" t="n">
        <ns0:v>2000</ns0:v>
      </ns0:c>
      <ns0:c r="H64" s="46" t="n">
        <ns0:v>1500</ns0:v>
      </ns0:c>
      <ns0:c r="I64" s="43" t="inlineStr">
        <ns0:is>
          <ns0:t xml:space="preserve">Completed</ns0:t>
        </ns0:is>
      </ns0:c>
      <ns0:c r="J64" s="43" t="inlineStr">
        <ns0:is>
          <ns0:t xml:space="preserve">Yes</ns0:t>
        </ns0:is>
      </ns0:c>
      <ns0:c r="K64" s="47" t="n"/>
      <ns0:c r="L64" s="47">
        <ns0:f>IF($C64="","",$C64&amp;"|"&amp;$B64)</ns0:f>
      </ns0:c>
    </ns0:row>
    <ns0:row r="65">
      <ns0:c r="A65" s="42" t="n">
        <ns0:v>46218</ns0:v>
      </ns0:c>
      <ns0:c r="B65" s="43">
        <ns0:f>IF($A65="","", "Q"&amp;INT((MONTH($A65)+2)/3))</ns0:f>
      </ns0:c>
      <ns0:c r="C65" s="44" t="inlineStr">
        <ns0:is>
          <ns0:t xml:space="preserve">Press Releases &amp; Distribution</ns0:t>
        </ns0:is>
      </ns0:c>
      <ns0:c r="D65" s="44" t="inlineStr">
        <ns0:is>
          <ns0:t xml:space="preserve">Partnership Announcement</ns0:t>
        </ns0:is>
      </ns0:c>
      <ns0:c r="E65" s="44" t="inlineStr">
        <ns0:is>
          <ns0:t xml:space="preserve">PR Newswire</ns0:t>
        </ns0:is>
      </ns0:c>
      <ns0:c r="F65" s="44" t="inlineStr">
        <ns0:is>
          <ns0:t xml:space="preserve">Press release distribution</ns0:t>
        </ns0:is>
      </ns0:c>
      <ns0:c r="G65" s="45" t="n">
        <ns0:v>800</ns0:v>
      </ns0:c>
      <ns0:c r="H65" s="46" t="n">
        <ns0:v>600</ns0:v>
      </ns0:c>
      <ns0:c r="I65" s="43" t="inlineStr">
        <ns0:is>
          <ns0:t xml:space="preserve">Completed</ns0:t>
        </ns0:is>
      </ns0:c>
      <ns0:c r="J65" s="43" t="inlineStr">
        <ns0:is>
          <ns0:t xml:space="preserve">Yes</ns0:t>
        </ns0:is>
      </ns0:c>
      <ns0:c r="K65" s="47" t="n"/>
      <ns0:c r="L65" s="47">
        <ns0:f>IF($C65="","",$C65&amp;"|"&amp;$B65)</ns0:f>
      </ns0:c>
    </ns0:row>
    <ns0:row r="66">
      <ns0:c r="A66" s="42" t="n">
        <ns0:v>46264</ns0:v>
      </ns0:c>
      <ns0:c r="B66" s="43">
        <ns0:f>IF($A66="","", "Q"&amp;INT((MONTH($A66)+2)/3))</ns0:f>
      </ns0:c>
      <ns0:c r="C66" s="44" t="inlineStr">
        <ns0:is>
          <ns0:t xml:space="preserve">Awards &amp; Submissions</ns0:t>
        </ns0:is>
      </ns0:c>
      <ns0:c r="D66" s="44" t="inlineStr">
        <ns0:is>
          <ns0:t xml:space="preserve">Awards</ns0:t>
        </ns0:is>
      </ns0:c>
      <ns0:c r="E66" s="44" t="inlineStr">
        <ns0:is>
          <ns0:t xml:space="preserve">AwardsPortal</ns0:t>
        </ns0:is>
      </ns0:c>
      <ns0:c r="F66" s="44" t="inlineStr">
        <ns0:is>
          <ns0:t xml:space="preserve">Submission fees</ns0:t>
        </ns0:is>
      </ns0:c>
      <ns0:c r="G66" s="45" t="n">
        <ns0:v>800</ns0:v>
      </ns0:c>
      <ns0:c r="H66" s="46" t="n">
        <ns0:v>900</ns0:v>
      </ns0:c>
      <ns0:c r="I66" s="43" t="inlineStr">
        <ns0:is>
          <ns0:t xml:space="preserve">Completed</ns0:t>
        </ns0:is>
      </ns0:c>
      <ns0:c r="J66" s="43" t="inlineStr">
        <ns0:is>
          <ns0:t xml:space="preserve">Yes</ns0:t>
        </ns0:is>
      </ns0:c>
      <ns0:c r="K66" s="47" t="n"/>
      <ns0:c r="L66" s="47">
        <ns0:f>IF($C66="","",$C66&amp;"|"&amp;$B66)</ns0:f>
      </ns0:c>
    </ns0:row>
    <ns0:row r="67">
      <ns0:c r="A67" s="42" t="n">
        <ns0:v>46277</ns0:v>
      </ns0:c>
      <ns0:c r="B67" s="43">
        <ns0:f>IF($A67="","", "Q"&amp;INT((MONTH($A67)+2)/3))</ns0:f>
      </ns0:c>
      <ns0:c r="C67" s="44" t="inlineStr">
        <ns0:is>
          <ns0:t xml:space="preserve">Travel &amp; Hospitality</ns0:t>
        </ns0:is>
      </ns0:c>
      <ns0:c r="D67" s="44" t="inlineStr">
        <ns0:is>
          <ns0:t xml:space="preserve">Press Visits</ns0:t>
        </ns0:is>
      </ns0:c>
      <ns0:c r="E67" s="44" t="inlineStr">
        <ns0:is>
          <ns0:t xml:space="preserve">TravelDesk</ns0:t>
        </ns0:is>
      </ns0:c>
      <ns0:c r="F67" s="44" t="inlineStr">
        <ns0:is>
          <ns0:t xml:space="preserve">Travel for interviews</ns0:t>
        </ns0:is>
      </ns0:c>
      <ns0:c r="G67" s="45" t="n">
        <ns0:v>1500</ns0:v>
      </ns0:c>
      <ns0:c r="H67" s="46" t="n">
        <ns0:v>1200</ns0:v>
      </ns0:c>
      <ns0:c r="I67" s="43" t="inlineStr">
        <ns0:is>
          <ns0:t xml:space="preserve">Completed</ns0:t>
        </ns0:is>
      </ns0:c>
      <ns0:c r="J67" s="43" t="inlineStr">
        <ns0:is>
          <ns0:t xml:space="preserve">Yes</ns0:t>
        </ns0:is>
      </ns0:c>
      <ns0:c r="K67" s="47" t="n"/>
      <ns0:c r="L67" s="47">
        <ns0:f>IF($C67="","",$C67&amp;"|"&amp;$B67)</ns0:f>
      </ns0:c>
    </ns0:row>
    <ns0:row r="68">
      <ns0:c r="A68" s="42" t="n">
        <ns0:v>46287</ns0:v>
      </ns0:c>
      <ns0:c r="B68" s="43">
        <ns0:f>IF($A68="","", "Q"&amp;INT((MONTH($A68)+2)/3))</ns0:f>
      </ns0:c>
      <ns0:c r="C68" s="44" t="inlineStr">
        <ns0:is>
          <ns0:t xml:space="preserve">Printing / Swag</ns0:t>
        </ns0:is>
      </ns0:c>
      <ns0:c r="D68" s="44" t="inlineStr">
        <ns0:is>
          <ns0:t xml:space="preserve">Creator Program</ns0:t>
        </ns0:is>
      </ns0:c>
      <ns0:c r="E68" s="44" t="inlineStr">
        <ns0:is>
          <ns0:t xml:space="preserve">PrintWorks</ns0:t>
        </ns0:is>
      </ns0:c>
      <ns0:c r="F68" s="44" t="inlineStr">
        <ns0:is>
          <ns0:t xml:space="preserve">Creator kits printing</ns0:t>
        </ns0:is>
      </ns0:c>
      <ns0:c r="G68" s="45" t="n">
        <ns0:v>500</ns0:v>
      </ns0:c>
      <ns0:c r="H68" s="46" t="n">
        <ns0:v>700</ns0:v>
      </ns0:c>
      <ns0:c r="I68" s="43" t="inlineStr">
        <ns0:is>
          <ns0:t xml:space="preserve">Completed</ns0:t>
        </ns0:is>
      </ns0:c>
      <ns0:c r="J68" s="43" t="inlineStr">
        <ns0:is>
          <ns0:t xml:space="preserve">Yes</ns0:t>
        </ns0:is>
      </ns0:c>
      <ns0:c r="K68" s="47" t="n"/>
      <ns0:c r="L68" s="47">
        <ns0:f>IF($C68="","",$C68&amp;"|"&amp;$B68)</ns0:f>
      </ns0:c>
    </ns0:row>
    <ns0:row r="69">
      <ns0:c r="A69" s="42" t="n">
        <ns0:v>46291</ns0:v>
      </ns0:c>
      <ns0:c r="B69" s="43">
        <ns0:f>IF($A69="","", "Q"&amp;INT((MONTH($A69)+2)/3))</ns0:f>
      </ns0:c>
      <ns0:c r="C69" s="44" t="inlineStr">
        <ns0:is>
          <ns0:t xml:space="preserve">Other</ns0:t>
        </ns0:is>
      </ns0:c>
      <ns0:c r="D69" s="44" t="inlineStr">
        <ns0:is>
          <ns0:t xml:space="preserve">Creator Program</ns0:t>
        </ns0:is>
      </ns0:c>
      <ns0:c r="E69" s="44" t="inlineStr">
        <ns0:is>
          <ns0:t xml:space="preserve">Courier Express</ns0:t>
        </ns0:is>
      </ns0:c>
      <ns0:c r="F69" s="44" t="inlineStr">
        <ns0:is>
          <ns0:t xml:space="preserve">Shipping creator kits</ns0:t>
        </ns0:is>
      </ns0:c>
      <ns0:c r="G69" s="45" t="n">
        <ns0:v>500</ns0:v>
      </ns0:c>
      <ns0:c r="H69" s="46" t="n">
        <ns0:v>650</ns0:v>
      </ns0:c>
      <ns0:c r="I69" s="43" t="inlineStr">
        <ns0:is>
          <ns0:t xml:space="preserve">Completed</ns0:t>
        </ns0:is>
      </ns0:c>
      <ns0:c r="J69" s="43" t="inlineStr">
        <ns0:is>
          <ns0:t xml:space="preserve">Yes</ns0:t>
        </ns0:is>
      </ns0:c>
      <ns0:c r="K69" s="47" t="n"/>
      <ns0:c r="L69" s="47">
        <ns0:f>IF($C69="","",$C69&amp;"|"&amp;$B69)</ns0:f>
      </ns0:c>
    </ns0:row>
    <ns0:row r="70">
      <ns0:c r="A70" s="42" t="n">
        <ns0:v>46307</ns0:v>
      </ns0:c>
      <ns0:c r="B70" s="43">
        <ns0:f>IF($A70="","", "Q"&amp;INT((MONTH($A70)+2)/3))</ns0:f>
      </ns0:c>
      <ns0:c r="C70" s="44" t="inlineStr">
        <ns0:is>
          <ns0:t xml:space="preserve">PR Agency / Consulting</ns0:t>
        </ns0:is>
      </ns0:c>
      <ns0:c r="D70" s="44" t="inlineStr">
        <ns0:is>
          <ns0:t xml:space="preserve">Ongoing Retainer</ns0:t>
        </ns0:is>
      </ns0:c>
      <ns0:c r="E70" s="44" t="inlineStr">
        <ns0:is>
          <ns0:t xml:space="preserve">BlueWave PR</ns0:t>
        </ns0:is>
      </ns0:c>
      <ns0:c r="F70" s="44" t="inlineStr">
        <ns0:is>
          <ns0:t xml:space="preserve">October retainer</ns0:t>
        </ns0:is>
      </ns0:c>
      <ns0:c r="G70" s="45" t="n">
        <ns0:v>2000</ns0:v>
      </ns0:c>
      <ns0:c r="H70" s="46" t="n">
        <ns0:v>2000</ns0:v>
      </ns0:c>
      <ns0:c r="I70" s="43" t="inlineStr">
        <ns0:is>
          <ns0:t xml:space="preserve">Completed</ns0:t>
        </ns0:is>
      </ns0:c>
      <ns0:c r="J70" s="43" t="inlineStr">
        <ns0:is>
          <ns0:t xml:space="preserve">Yes</ns0:t>
        </ns0:is>
      </ns0:c>
      <ns0:c r="K70" s="47" t="n"/>
      <ns0:c r="L70" s="47">
        <ns0:f>IF($C70="","",$C70&amp;"|"&amp;$B70)</ns0:f>
      </ns0:c>
    </ns0:row>
    <ns0:row r="71">
      <ns0:c r="A71" s="42" t="n">
        <ns0:v>46337</ns0:v>
      </ns0:c>
      <ns0:c r="B71" s="43">
        <ns0:f>IF($A71="","", "Q"&amp;INT((MONTH($A71)+2)/3))</ns0:f>
      </ns0:c>
      <ns0:c r="C71" s="44" t="inlineStr">
        <ns0:is>
          <ns0:t xml:space="preserve">PR Agency / Consulting</ns0:t>
        </ns0:is>
      </ns0:c>
      <ns0:c r="D71" s="44" t="inlineStr">
        <ns0:is>
          <ns0:t xml:space="preserve">Ongoing Retainer</ns0:t>
        </ns0:is>
      </ns0:c>
      <ns0:c r="E71" s="44" t="inlineStr">
        <ns0:is>
          <ns0:t xml:space="preserve">BlueWave PR</ns0:t>
        </ns0:is>
      </ns0:c>
      <ns0:c r="F71" s="44" t="inlineStr">
        <ns0:is>
          <ns0:t xml:space="preserve">November retainer</ns0:t>
        </ns0:is>
      </ns0:c>
      <ns0:c r="G71" s="45" t="n">
        <ns0:v>2000</ns0:v>
      </ns0:c>
      <ns0:c r="H71" s="46" t="n">
        <ns0:v>2000</ns0:v>
      </ns0:c>
      <ns0:c r="I71" s="43" t="inlineStr">
        <ns0:is>
          <ns0:t xml:space="preserve">Completed</ns0:t>
        </ns0:is>
      </ns0:c>
      <ns0:c r="J71" s="43" t="inlineStr">
        <ns0:is>
          <ns0:t xml:space="preserve">Yes</ns0:t>
        </ns0:is>
      </ns0:c>
      <ns0:c r="K71" s="47" t="n"/>
      <ns0:c r="L71" s="47">
        <ns0:f>IF($C71="","",$C71&amp;"|"&amp;$B71)</ns0:f>
      </ns0:c>
    </ns0:row>
    <ns0:row r="72">
      <ns0:c r="A72" s="42" t="n">
        <ns0:v>46366</ns0:v>
      </ns0:c>
      <ns0:c r="B72" s="43">
        <ns0:f>IF($A72="","", "Q"&amp;INT((MONTH($A72)+2)/3))</ns0:f>
      </ns0:c>
      <ns0:c r="C72" s="44" t="inlineStr">
        <ns0:is>
          <ns0:t xml:space="preserve">PR Agency / Consulting</ns0:t>
        </ns0:is>
      </ns0:c>
      <ns0:c r="D72" s="44" t="inlineStr">
        <ns0:is>
          <ns0:t xml:space="preserve">Ongoing Retainer</ns0:t>
        </ns0:is>
      </ns0:c>
      <ns0:c r="E72" s="44" t="inlineStr">
        <ns0:is>
          <ns0:t xml:space="preserve">BlueWave PR</ns0:t>
        </ns0:is>
      </ns0:c>
      <ns0:c r="F72" s="44" t="inlineStr">
        <ns0:is>
          <ns0:t xml:space="preserve">December retainer</ns0:t>
        </ns0:is>
      </ns0:c>
      <ns0:c r="G72" s="45" t="n">
        <ns0:v>2000</ns0:v>
      </ns0:c>
      <ns0:c r="H72" s="46" t="n">
        <ns0:v>2000</ns0:v>
      </ns0:c>
      <ns0:c r="I72" s="43" t="inlineStr">
        <ns0:is>
          <ns0:t xml:space="preserve">Completed</ns0:t>
        </ns0:is>
      </ns0:c>
      <ns0:c r="J72" s="43" t="inlineStr">
        <ns0:is>
          <ns0:t xml:space="preserve">Yes</ns0:t>
        </ns0:is>
      </ns0:c>
      <ns0:c r="K72" s="47" t="n"/>
      <ns0:c r="L72" s="47">
        <ns0:f>IF($C72="","",$C72&amp;"|"&amp;$B72)</ns0:f>
      </ns0:c>
    </ns0:row>
    <ns0:row r="73">
      <ns0:c r="A73" s="42" t="n">
        <ns0:v>46313</ns0:v>
      </ns0:c>
      <ns0:c r="B73" s="43">
        <ns0:f>IF($A73="","", "Q"&amp;INT((MONTH($A73)+2)/3))</ns0:f>
      </ns0:c>
      <ns0:c r="C73" s="44" t="inlineStr">
        <ns0:is>
          <ns0:t xml:space="preserve">Press Releases &amp; Distribution</ns0:t>
        </ns0:is>
      </ns0:c>
      <ns0:c r="D73" s="44" t="inlineStr">
        <ns0:is>
          <ns0:t xml:space="preserve">Year-end Story</ns0:t>
        </ns0:is>
      </ns0:c>
      <ns0:c r="E73" s="44" t="inlineStr">
        <ns0:is>
          <ns0:t xml:space="preserve">BusinessWire</ns0:t>
        </ns0:is>
      </ns0:c>
      <ns0:c r="F73" s="44" t="inlineStr">
        <ns0:is>
          <ns0:t xml:space="preserve">Press release distribution</ns0:t>
        </ns0:is>
      </ns0:c>
      <ns0:c r="G73" s="45" t="n">
        <ns0:v>700</ns0:v>
      </ns0:c>
      <ns0:c r="H73" s="46" t="n">
        <ns0:v>900</ns0:v>
      </ns0:c>
      <ns0:c r="I73" s="43" t="inlineStr">
        <ns0:is>
          <ns0:t xml:space="preserve">Completed</ns0:t>
        </ns0:is>
      </ns0:c>
      <ns0:c r="J73" s="43" t="inlineStr">
        <ns0:is>
          <ns0:t xml:space="preserve">Yes</ns0:t>
        </ns0:is>
      </ns0:c>
      <ns0:c r="K73" s="47" t="n"/>
      <ns0:c r="L73" s="47">
        <ns0:f>IF($C73="","",$C73&amp;"|"&amp;$B73)</ns0:f>
      </ns0:c>
    </ns0:row>
    <ns0:row r="74">
      <ns0:c r="A74" s="42" t="n">
        <ns0:v>46331</ns0:v>
      </ns0:c>
      <ns0:c r="B74" s="43">
        <ns0:f>IF($A74="","", "Q"&amp;INT((MONTH($A74)+2)/3))</ns0:f>
      </ns0:c>
      <ns0:c r="C74" s="44" t="inlineStr">
        <ns0:is>
          <ns0:t xml:space="preserve">Media Outreach (Pitching/Tools)</ns0:t>
        </ns0:is>
      </ns0:c>
      <ns0:c r="D74" s="44" t="inlineStr">
        <ns0:is>
          <ns0:t xml:space="preserve">Media List &amp; CRM</ns0:t>
        </ns0:is>
      </ns0:c>
      <ns0:c r="E74" s="44" t="inlineStr">
        <ns0:is>
          <ns0:t xml:space="preserve">Prowly</ns0:t>
        </ns0:is>
      </ns0:c>
      <ns0:c r="F74" s="44" t="inlineStr">
        <ns0:is>
          <ns0:t xml:space="preserve">PR outreach tool - Q4</ns0:t>
        </ns0:is>
      </ns0:c>
      <ns0:c r="G74" s="45" t="n">
        <ns0:v>1200</ns0:v>
      </ns0:c>
      <ns0:c r="H74" s="46" t="n">
        <ns0:v>1200</ns0:v>
      </ns0:c>
      <ns0:c r="I74" s="43" t="inlineStr">
        <ns0:is>
          <ns0:t xml:space="preserve">Completed</ns0:t>
        </ns0:is>
      </ns0:c>
      <ns0:c r="J74" s="43" t="inlineStr">
        <ns0:is>
          <ns0:t xml:space="preserve">Yes</ns0:t>
        </ns0:is>
      </ns0:c>
      <ns0:c r="K74" s="47" t="n"/>
      <ns0:c r="L74" s="47">
        <ns0:f>IF($C74="","",$C74&amp;"|"&amp;$B74)</ns0:f>
      </ns0:c>
    </ns0:row>
    <ns0:row r="75">
      <ns0:c r="A75" s="42" t="n">
        <ns0:v>46346</ns0:v>
      </ns0:c>
      <ns0:c r="B75" s="43">
        <ns0:f>IF($A75="","", "Q"&amp;INT((MONTH($A75)+2)/3))</ns0:f>
      </ns0:c>
      <ns0:c r="C75" s="44" t="inlineStr">
        <ns0:is>
          <ns0:t xml:space="preserve">Influencer/Creator PR</ns0:t>
        </ns0:is>
      </ns0:c>
      <ns0:c r="D75" s="44" t="inlineStr">
        <ns0:is>
          <ns0:t xml:space="preserve">Holiday Campaign</ns0:t>
        </ns0:is>
      </ns0:c>
      <ns0:c r="E75" s="44" t="inlineStr">
        <ns0:is>
          <ns0:t xml:space="preserve">CreatorHub</ns0:t>
        </ns0:is>
      </ns0:c>
      <ns0:c r="F75" s="44" t="inlineStr">
        <ns0:is>
          <ns0:t xml:space="preserve">Creator partnerships</ns0:t>
        </ns0:is>
      </ns0:c>
      <ns0:c r="G75" s="45" t="n">
        <ns0:v>3000</ns0:v>
      </ns0:c>
      <ns0:c r="H75" s="46" t="n">
        <ns0:v>2700</ns0:v>
      </ns0:c>
      <ns0:c r="I75" s="43" t="inlineStr">
        <ns0:is>
          <ns0:t xml:space="preserve">Completed</ns0:t>
        </ns0:is>
      </ns0:c>
      <ns0:c r="J75" s="43" t="inlineStr">
        <ns0:is>
          <ns0:t xml:space="preserve">Yes</ns0:t>
        </ns0:is>
      </ns0:c>
      <ns0:c r="K75" s="47" t="n"/>
      <ns0:c r="L75" s="47">
        <ns0:f>IF($C75="","",$C75&amp;"|"&amp;$B75)</ns0:f>
      </ns0:c>
    </ns0:row>
    <ns0:row r="76">
      <ns0:c r="A76" s="42" t="n">
        <ns0:v>46358</ns0:v>
      </ns0:c>
      <ns0:c r="B76" s="43">
        <ns0:f>IF($A76="","", "Q"&amp;INT((MONTH($A76)+2)/3))</ns0:f>
      </ns0:c>
      <ns0:c r="C76" s="44" t="inlineStr">
        <ns0:is>
          <ns0:t xml:space="preserve">Events &amp; Sponsorships</ns0:t>
        </ns0:is>
      </ns0:c>
      <ns0:c r="D76" s="44" t="inlineStr">
        <ns0:is>
          <ns0:t xml:space="preserve">Year-end Event</ns0:t>
        </ns0:is>
      </ns0:c>
      <ns0:c r="E76" s="44" t="inlineStr">
        <ns0:is>
          <ns0:t xml:space="preserve">VenueCo</ns0:t>
        </ns0:is>
      </ns0:c>
      <ns0:c r="F76" s="44" t="inlineStr">
        <ns0:is>
          <ns0:t xml:space="preserve">Client/press event</ns0:t>
        </ns0:is>
      </ns0:c>
      <ns0:c r="G76" s="45" t="n">
        <ns0:v>6000</ns0:v>
      </ns0:c>
      <ns0:c r="H76" s="46" t="n">
        <ns0:v>5500</ns0:v>
      </ns0:c>
      <ns0:c r="I76" s="43" t="inlineStr">
        <ns0:is>
          <ns0:t xml:space="preserve">Completed</ns0:t>
        </ns0:is>
      </ns0:c>
      <ns0:c r="J76" s="43" t="inlineStr">
        <ns0:is>
          <ns0:t xml:space="preserve">Yes</ns0:t>
        </ns0:is>
      </ns0:c>
      <ns0:c r="K76" s="47" t="n"/>
      <ns0:c r="L76" s="47">
        <ns0:f>IF($C76="","",$C76&amp;"|"&amp;$B76)</ns0:f>
      </ns0:c>
    </ns0:row>
    <ns0:row r="77">
      <ns0:c r="A77" s="42" t="n">
        <ns0:v>46320</ns0:v>
      </ns0:c>
      <ns0:c r="B77" s="43">
        <ns0:f>IF($A77="","", "Q"&amp;INT((MONTH($A77)+2)/3))</ns0:f>
      </ns0:c>
      <ns0:c r="C77" s="44" t="inlineStr">
        <ns0:is>
          <ns0:t xml:space="preserve">Content Production (Photo/Video/Design)</ns0:t>
        </ns0:is>
      </ns0:c>
      <ns0:c r="D77" s="44" t="inlineStr">
        <ns0:is>
          <ns0:t xml:space="preserve">Holiday Assets</ns0:t>
        </ns0:is>
      </ns0:c>
      <ns0:c r="E77" s="44" t="inlineStr">
        <ns0:is>
          <ns0:t xml:space="preserve">Studio North</ns0:t>
        </ns0:is>
      </ns0:c>
      <ns0:c r="F77" s="44" t="inlineStr">
        <ns0:is>
          <ns0:t xml:space="preserve">Holiday visuals</ns0:t>
        </ns0:is>
      </ns0:c>
      <ns0:c r="G77" s="45" t="n">
        <ns0:v>4000</ns0:v>
      </ns0:c>
      <ns0:c r="H77" s="46" t="n">
        <ns0:v>3500</ns0:v>
      </ns0:c>
      <ns0:c r="I77" s="43" t="inlineStr">
        <ns0:is>
          <ns0:t xml:space="preserve">Completed</ns0:t>
        </ns0:is>
      </ns0:c>
      <ns0:c r="J77" s="43" t="inlineStr">
        <ns0:is>
          <ns0:t xml:space="preserve">Yes</ns0:t>
        </ns0:is>
      </ns0:c>
      <ns0:c r="K77" s="47" t="n"/>
      <ns0:c r="L77" s="47">
        <ns0:f>IF($C77="","",$C77&amp;"|"&amp;$B77)</ns0:f>
      </ns0:c>
    </ns0:row>
    <ns0:row r="78">
      <ns0:c r="A78" s="42" t="n">
        <ns0:v>46362</ns0:v>
      </ns0:c>
      <ns0:c r="B78" s="43">
        <ns0:f>IF($A78="","", "Q"&amp;INT((MONTH($A78)+2)/3))</ns0:f>
      </ns0:c>
      <ns0:c r="C78" s="44" t="inlineStr">
        <ns0:is>
          <ns0:t xml:space="preserve">Crisis Communications</ns0:t>
        </ns0:is>
      </ns0:c>
      <ns0:c r="D78" s="44" t="inlineStr">
        <ns0:is>
          <ns0:t xml:space="preserve">Crisis Support</ns0:t>
        </ns0:is>
      </ns0:c>
      <ns0:c r="E78" s="44" t="inlineStr">
        <ns0:is>
          <ns0:t xml:space="preserve">CrisisComms Ltd.</ns0:t>
        </ns0:is>
      </ns0:c>
      <ns0:c r="F78" s="44" t="inlineStr">
        <ns0:is>
          <ns0:t xml:space="preserve">On-call crisis support</ns0:t>
        </ns0:is>
      </ns0:c>
      <ns0:c r="G78" s="45" t="n">
        <ns0:v>3000</ns0:v>
      </ns0:c>
      <ns0:c r="H78" s="46" t="n">
        <ns0:v>4500</ns0:v>
      </ns0:c>
      <ns0:c r="I78" s="43" t="inlineStr">
        <ns0:is>
          <ns0:t xml:space="preserve">Completed</ns0:t>
        </ns0:is>
      </ns0:c>
      <ns0:c r="J78" s="43" t="inlineStr">
        <ns0:is>
          <ns0:t xml:space="preserve">Yes</ns0:t>
        </ns0:is>
      </ns0:c>
      <ns0:c r="K78" s="47" t="n"/>
      <ns0:c r="L78" s="47">
        <ns0:f>IF($C78="","",$C78&amp;"|"&amp;$B78)</ns0:f>
      </ns0:c>
    </ns0:row>
    <ns0:row r="79">
      <ns0:c r="A79" s="42" t="n">
        <ns0:v>46354</ns0:v>
      </ns0:c>
      <ns0:c r="B79" s="43">
        <ns0:f>IF($A79="","", "Q"&amp;INT((MONTH($A79)+2)/3))</ns0:f>
      </ns0:c>
      <ns0:c r="C79" s="44" t="inlineStr">
        <ns0:is>
          <ns0:t xml:space="preserve">Awards &amp; Submissions</ns0:t>
        </ns0:is>
      </ns0:c>
      <ns0:c r="D79" s="44" t="inlineStr">
        <ns0:is>
          <ns0:t xml:space="preserve">Awards</ns0:t>
        </ns0:is>
      </ns0:c>
      <ns0:c r="E79" s="44" t="inlineStr">
        <ns0:is>
          <ns0:t xml:space="preserve">AwardsPortal</ns0:t>
        </ns0:is>
      </ns0:c>
      <ns0:c r="F79" s="44" t="inlineStr">
        <ns0:is>
          <ns0:t xml:space="preserve">Submission fees</ns0:t>
        </ns0:is>
      </ns0:c>
      <ns0:c r="G79" s="45" t="n">
        <ns0:v>1200</ns0:v>
      </ns0:c>
      <ns0:c r="H79" s="46" t="n">
        <ns0:v>1100</ns0:v>
      </ns0:c>
      <ns0:c r="I79" s="43" t="inlineStr">
        <ns0:is>
          <ns0:t xml:space="preserve">Completed</ns0:t>
        </ns0:is>
      </ns0:c>
      <ns0:c r="J79" s="43" t="inlineStr">
        <ns0:is>
          <ns0:t xml:space="preserve">Yes</ns0:t>
        </ns0:is>
      </ns0:c>
      <ns0:c r="K79" s="47" t="n"/>
      <ns0:c r="L79" s="47">
        <ns0:f>IF($C79="","",$C79&amp;"|"&amp;$B79)</ns0:f>
      </ns0:c>
    </ns0:row>
    <ns0:row r="80">
      <ns0:c r="A80" s="42" t="n">
        <ns0:v>46365</ns0:v>
      </ns0:c>
      <ns0:c r="B80" s="43">
        <ns0:f>IF($A80="","", "Q"&amp;INT((MONTH($A80)+2)/3))</ns0:f>
      </ns0:c>
      <ns0:c r="C80" s="44" t="inlineStr">
        <ns0:is>
          <ns0:t xml:space="preserve">Travel &amp; Hospitality</ns0:t>
        </ns0:is>
      </ns0:c>
      <ns0:c r="D80" s="44" t="inlineStr">
        <ns0:is>
          <ns0:t xml:space="preserve">Year-end Event</ns0:t>
        </ns0:is>
      </ns0:c>
      <ns0:c r="E80" s="44" t="inlineStr">
        <ns0:is>
          <ns0:t xml:space="preserve">TravelDesk</ns0:t>
        </ns0:is>
      </ns0:c>
      <ns0:c r="F80" s="44" t="inlineStr">
        <ns0:is>
          <ns0:t xml:space="preserve">Travel &amp; hospitality</ns0:t>
        </ns0:is>
      </ns0:c>
      <ns0:c r="G80" s="45" t="n">
        <ns0:v>1800</ns0:v>
      </ns0:c>
      <ns0:c r="H80" s="46" t="n">
        <ns0:v>1600</ns0:v>
      </ns0:c>
      <ns0:c r="I80" s="43" t="inlineStr">
        <ns0:is>
          <ns0:t xml:space="preserve">Completed</ns0:t>
        </ns0:is>
      </ns0:c>
      <ns0:c r="J80" s="43" t="inlineStr">
        <ns0:is>
          <ns0:t xml:space="preserve">Yes</ns0:t>
        </ns0:is>
      </ns0:c>
      <ns0:c r="K80" s="47" t="n"/>
      <ns0:c r="L80" s="47">
        <ns0:f>IF($C80="","",$C80&amp;"|"&amp;$B80)</ns0:f>
      </ns0:c>
    </ns0:row>
    <ns0:row r="81">
      <ns0:c r="A81" s="42" t="n">
        <ns0:v>46368</ns0:v>
      </ns0:c>
      <ns0:c r="B81" s="43">
        <ns0:f>IF($A81="","", "Q"&amp;INT((MONTH($A81)+2)/3))</ns0:f>
      </ns0:c>
      <ns0:c r="C81" s="44" t="inlineStr">
        <ns0:is>
          <ns0:t xml:space="preserve">Printing / Swag</ns0:t>
        </ns0:is>
      </ns0:c>
      <ns0:c r="D81" s="44" t="inlineStr">
        <ns0:is>
          <ns0:t xml:space="preserve">Holiday Campaign</ns0:t>
        </ns0:is>
      </ns0:c>
      <ns0:c r="E81" s="44" t="inlineStr">
        <ns0:is>
          <ns0:t xml:space="preserve">PrintWorks</ns0:t>
        </ns0:is>
      </ns0:c>
      <ns0:c r="F81" s="44" t="inlineStr">
        <ns0:is>
          <ns0:t xml:space="preserve">Holiday swag &amp; cards</ns0:t>
        </ns0:is>
      </ns0:c>
      <ns0:c r="G81" s="45" t="n">
        <ns0:v>900</ns0:v>
      </ns0:c>
      <ns0:c r="H81" s="46" t="n">
        <ns0:v>850</ns0:v>
      </ns0:c>
      <ns0:c r="I81" s="43" t="inlineStr">
        <ns0:is>
          <ns0:t xml:space="preserve">Completed</ns0:t>
        </ns0:is>
      </ns0:c>
      <ns0:c r="J81" s="43" t="inlineStr">
        <ns0:is>
          <ns0:t xml:space="preserve">Yes</ns0:t>
        </ns0:is>
      </ns0:c>
      <ns0:c r="K81" s="47" t="n"/>
      <ns0:c r="L81" s="47">
        <ns0:f>IF($C81="","",$C81&amp;"|"&amp;$B81)</ns0:f>
      </ns0:c>
    </ns0:row>
    <ns0:row r="82">
      <ns0:c r="A82" s="42" t="n">
        <ns0:v>46371</ns0:v>
      </ns0:c>
      <ns0:c r="B82" s="43">
        <ns0:f>IF($A82="","", "Q"&amp;INT((MONTH($A82)+2)/3))</ns0:f>
      </ns0:c>
      <ns0:c r="C82" s="44" t="inlineStr">
        <ns0:is>
          <ns0:t xml:space="preserve">Other</ns0:t>
        </ns0:is>
      </ns0:c>
      <ns0:c r="D82" s="44" t="inlineStr">
        <ns0:is>
          <ns0:t xml:space="preserve">Year-end</ns0:t>
        </ns0:is>
      </ns0:c>
      <ns0:c r="E82" s="44" t="inlineStr">
        <ns0:is>
          <ns0:t xml:space="preserve">Local Services</ns0:t>
        </ns0:is>
      </ns0:c>
      <ns0:c r="F82" s="44" t="inlineStr">
        <ns0:is>
          <ns0:t xml:space="preserve">Misc. year-end expenses</ns0:t>
        </ns0:is>
      </ns0:c>
      <ns0:c r="G82" s="45" t="n">
        <ns0:v>600</ns0:v>
      </ns0:c>
      <ns0:c r="H82" s="46" t="n">
        <ns0:v>500</ns0:v>
      </ns0:c>
      <ns0:c r="I82" s="43" t="inlineStr">
        <ns0:is>
          <ns0:t xml:space="preserve">Completed</ns0:t>
        </ns0:is>
      </ns0:c>
      <ns0:c r="J82" s="43" t="inlineStr">
        <ns0:is>
          <ns0:t xml:space="preserve">Yes</ns0:t>
        </ns0:is>
      </ns0:c>
      <ns0:c r="K82" s="47" t="n"/>
      <ns0:c r="L82" s="47">
        <ns0:f>IF($C82="","",$C82&amp;"|"&amp;$B82)</ns0:f>
      </ns0:c>
    </ns0:row>
    <ns0:row r="83">
      <ns0:c r="A83" s="42" t="n"/>
      <ns0:c r="B83" s="43">
        <ns0:f>IF($A83="","", "Q"&amp;INT((MONTH($A83)+2)/3))</ns0:f>
      </ns0:c>
      <ns0:c r="C83" s="44" t="n"/>
      <ns0:c r="D83" s="44" t="n"/>
      <ns0:c r="E83" s="44" t="n"/>
      <ns0:c r="F83" s="44" t="n"/>
      <ns0:c r="G83" s="45" t="n"/>
      <ns0:c r="H83" s="46" t="n"/>
      <ns0:c r="I83" s="43" t="n"/>
      <ns0:c r="J83" s="43" t="n"/>
      <ns0:c r="K83" s="47" t="n"/>
      <ns0:c r="L83" s="47">
        <ns0:f>IF($C83="","",$C83&amp;"|"&amp;$B83)</ns0:f>
      </ns0:c>
    </ns0:row>
    <ns0:row r="84">
      <ns0:c r="A84" s="42" t="n"/>
      <ns0:c r="B84" s="43">
        <ns0:f>IF($A84="","", "Q"&amp;INT((MONTH($A84)+2)/3))</ns0:f>
      </ns0:c>
      <ns0:c r="C84" s="44" t="n"/>
      <ns0:c r="D84" s="44" t="n"/>
      <ns0:c r="E84" s="44" t="n"/>
      <ns0:c r="F84" s="44" t="n"/>
      <ns0:c r="G84" s="45" t="n"/>
      <ns0:c r="H84" s="46" t="n"/>
      <ns0:c r="I84" s="43" t="n"/>
      <ns0:c r="J84" s="43" t="n"/>
      <ns0:c r="K84" s="47" t="n"/>
      <ns0:c r="L84" s="47">
        <ns0:f>IF($C84="","",$C84&amp;"|"&amp;$B84)</ns0:f>
      </ns0:c>
    </ns0:row>
    <ns0:row r="85">
      <ns0:c r="A85" s="42" t="n"/>
      <ns0:c r="B85" s="43">
        <ns0:f>IF($A85="","", "Q"&amp;INT((MONTH($A85)+2)/3))</ns0:f>
      </ns0:c>
      <ns0:c r="C85" s="44" t="n"/>
      <ns0:c r="D85" s="44" t="n"/>
      <ns0:c r="E85" s="44" t="n"/>
      <ns0:c r="F85" s="44" t="n"/>
      <ns0:c r="G85" s="45" t="n"/>
      <ns0:c r="H85" s="46" t="n"/>
      <ns0:c r="I85" s="43" t="n"/>
      <ns0:c r="J85" s="43" t="n"/>
      <ns0:c r="K85" s="47" t="n"/>
      <ns0:c r="L85" s="47">
        <ns0:f>IF($C85="","",$C85&amp;"|"&amp;$B85)</ns0:f>
      </ns0:c>
    </ns0:row>
    <ns0:row r="86">
      <ns0:c r="A86" s="42" t="n"/>
      <ns0:c r="B86" s="43">
        <ns0:f>IF($A86="","", "Q"&amp;INT((MONTH($A86)+2)/3))</ns0:f>
      </ns0:c>
      <ns0:c r="C86" s="44" t="n"/>
      <ns0:c r="D86" s="44" t="n"/>
      <ns0:c r="E86" s="44" t="n"/>
      <ns0:c r="F86" s="44" t="n"/>
      <ns0:c r="G86" s="45" t="n"/>
      <ns0:c r="H86" s="46" t="n"/>
      <ns0:c r="I86" s="43" t="n"/>
      <ns0:c r="J86" s="43" t="n"/>
      <ns0:c r="K86" s="47" t="n"/>
      <ns0:c r="L86" s="47">
        <ns0:f>IF($C86="","",$C86&amp;"|"&amp;$B86)</ns0:f>
      </ns0:c>
    </ns0:row>
    <ns0:row r="87">
      <ns0:c r="A87" s="42" t="n"/>
      <ns0:c r="B87" s="43">
        <ns0:f>IF($A87="","", "Q"&amp;INT((MONTH($A87)+2)/3))</ns0:f>
      </ns0:c>
      <ns0:c r="C87" s="44" t="n"/>
      <ns0:c r="D87" s="44" t="n"/>
      <ns0:c r="E87" s="44" t="n"/>
      <ns0:c r="F87" s="44" t="n"/>
      <ns0:c r="G87" s="45" t="n"/>
      <ns0:c r="H87" s="46" t="n"/>
      <ns0:c r="I87" s="43" t="n"/>
      <ns0:c r="J87" s="43" t="n"/>
      <ns0:c r="K87" s="47" t="n"/>
      <ns0:c r="L87" s="47">
        <ns0:f>IF($C87="","",$C87&amp;"|"&amp;$B87)</ns0:f>
      </ns0:c>
    </ns0:row>
    <ns0:row r="88">
      <ns0:c r="A88" s="42" t="n"/>
      <ns0:c r="B88" s="43">
        <ns0:f>IF($A88="","", "Q"&amp;INT((MONTH($A88)+2)/3))</ns0:f>
      </ns0:c>
      <ns0:c r="C88" s="44" t="n"/>
      <ns0:c r="D88" s="44" t="n"/>
      <ns0:c r="E88" s="44" t="n"/>
      <ns0:c r="F88" s="44" t="n"/>
      <ns0:c r="G88" s="45" t="n"/>
      <ns0:c r="H88" s="46" t="n"/>
      <ns0:c r="I88" s="43" t="n"/>
      <ns0:c r="J88" s="43" t="n"/>
      <ns0:c r="K88" s="47" t="n"/>
      <ns0:c r="L88" s="47">
        <ns0:f>IF($C88="","",$C88&amp;"|"&amp;$B88)</ns0:f>
      </ns0:c>
    </ns0:row>
    <ns0:row r="89">
      <ns0:c r="A89" s="42" t="n"/>
      <ns0:c r="B89" s="43">
        <ns0:f>IF($A89="","", "Q"&amp;INT((MONTH($A89)+2)/3))</ns0:f>
      </ns0:c>
      <ns0:c r="C89" s="44" t="n"/>
      <ns0:c r="D89" s="44" t="n"/>
      <ns0:c r="E89" s="44" t="n"/>
      <ns0:c r="F89" s="44" t="n"/>
      <ns0:c r="G89" s="45" t="n"/>
      <ns0:c r="H89" s="46" t="n"/>
      <ns0:c r="I89" s="43" t="n"/>
      <ns0:c r="J89" s="43" t="n"/>
      <ns0:c r="K89" s="47" t="n"/>
      <ns0:c r="L89" s="47">
        <ns0:f>IF($C89="","",$C89&amp;"|"&amp;$B89)</ns0:f>
      </ns0:c>
    </ns0:row>
    <ns0:row r="90">
      <ns0:c r="A90" s="42" t="n"/>
      <ns0:c r="B90" s="43">
        <ns0:f>IF($A90="","", "Q"&amp;INT((MONTH($A90)+2)/3))</ns0:f>
      </ns0:c>
      <ns0:c r="C90" s="44" t="n"/>
      <ns0:c r="D90" s="44" t="n"/>
      <ns0:c r="E90" s="44" t="n"/>
      <ns0:c r="F90" s="44" t="n"/>
      <ns0:c r="G90" s="45" t="n"/>
      <ns0:c r="H90" s="46" t="n"/>
      <ns0:c r="I90" s="43" t="n"/>
      <ns0:c r="J90" s="43" t="n"/>
      <ns0:c r="K90" s="47" t="n"/>
      <ns0:c r="L90" s="47">
        <ns0:f>IF($C90="","",$C90&amp;"|"&amp;$B90)</ns0:f>
      </ns0:c>
    </ns0:row>
    <ns0:row r="91">
      <ns0:c r="A91" s="42" t="n"/>
      <ns0:c r="B91" s="43">
        <ns0:f>IF($A91="","", "Q"&amp;INT((MONTH($A91)+2)/3))</ns0:f>
      </ns0:c>
      <ns0:c r="C91" s="44" t="n"/>
      <ns0:c r="D91" s="44" t="n"/>
      <ns0:c r="E91" s="44" t="n"/>
      <ns0:c r="F91" s="44" t="n"/>
      <ns0:c r="G91" s="45" t="n"/>
      <ns0:c r="H91" s="46" t="n"/>
      <ns0:c r="I91" s="43" t="n"/>
      <ns0:c r="J91" s="43" t="n"/>
      <ns0:c r="K91" s="47" t="n"/>
      <ns0:c r="L91" s="47">
        <ns0:f>IF($C91="","",$C91&amp;"|"&amp;$B91)</ns0:f>
      </ns0:c>
    </ns0:row>
    <ns0:row r="92">
      <ns0:c r="A92" s="42" t="n"/>
      <ns0:c r="B92" s="43">
        <ns0:f>IF($A92="","", "Q"&amp;INT((MONTH($A92)+2)/3))</ns0:f>
      </ns0:c>
      <ns0:c r="C92" s="44" t="n"/>
      <ns0:c r="D92" s="44" t="n"/>
      <ns0:c r="E92" s="44" t="n"/>
      <ns0:c r="F92" s="44" t="n"/>
      <ns0:c r="G92" s="45" t="n"/>
      <ns0:c r="H92" s="46" t="n"/>
      <ns0:c r="I92" s="43" t="n"/>
      <ns0:c r="J92" s="43" t="n"/>
      <ns0:c r="K92" s="47" t="n"/>
      <ns0:c r="L92" s="47">
        <ns0:f>IF($C92="","",$C92&amp;"|"&amp;$B92)</ns0:f>
      </ns0:c>
    </ns0:row>
    <ns0:row r="93">
      <ns0:c r="A93" s="42" t="n"/>
      <ns0:c r="B93" s="43">
        <ns0:f>IF($A93="","", "Q"&amp;INT((MONTH($A93)+2)/3))</ns0:f>
      </ns0:c>
      <ns0:c r="C93" s="44" t="n"/>
      <ns0:c r="D93" s="44" t="n"/>
      <ns0:c r="E93" s="44" t="n"/>
      <ns0:c r="F93" s="44" t="n"/>
      <ns0:c r="G93" s="45" t="n"/>
      <ns0:c r="H93" s="46" t="n"/>
      <ns0:c r="I93" s="43" t="n"/>
      <ns0:c r="J93" s="43" t="n"/>
      <ns0:c r="K93" s="47" t="n"/>
      <ns0:c r="L93" s="47">
        <ns0:f>IF($C93="","",$C93&amp;"|"&amp;$B93)</ns0:f>
      </ns0:c>
    </ns0:row>
    <ns0:row r="94">
      <ns0:c r="A94" s="42" t="n"/>
      <ns0:c r="B94" s="43">
        <ns0:f>IF($A94="","", "Q"&amp;INT((MONTH($A94)+2)/3))</ns0:f>
      </ns0:c>
      <ns0:c r="C94" s="44" t="n"/>
      <ns0:c r="D94" s="44" t="n"/>
      <ns0:c r="E94" s="44" t="n"/>
      <ns0:c r="F94" s="44" t="n"/>
      <ns0:c r="G94" s="45" t="n"/>
      <ns0:c r="H94" s="46" t="n"/>
      <ns0:c r="I94" s="43" t="n"/>
      <ns0:c r="J94" s="43" t="n"/>
      <ns0:c r="K94" s="47" t="n"/>
      <ns0:c r="L94" s="47">
        <ns0:f>IF($C94="","",$C94&amp;"|"&amp;$B94)</ns0:f>
      </ns0:c>
    </ns0:row>
    <ns0:row r="95">
      <ns0:c r="A95" s="42" t="n"/>
      <ns0:c r="B95" s="43">
        <ns0:f>IF($A95="","", "Q"&amp;INT((MONTH($A95)+2)/3))</ns0:f>
      </ns0:c>
      <ns0:c r="C95" s="44" t="n"/>
      <ns0:c r="D95" s="44" t="n"/>
      <ns0:c r="E95" s="44" t="n"/>
      <ns0:c r="F95" s="44" t="n"/>
      <ns0:c r="G95" s="45" t="n"/>
      <ns0:c r="H95" s="46" t="n"/>
      <ns0:c r="I95" s="43" t="n"/>
      <ns0:c r="J95" s="43" t="n"/>
      <ns0:c r="K95" s="47" t="n"/>
      <ns0:c r="L95" s="47">
        <ns0:f>IF($C95="","",$C95&amp;"|"&amp;$B95)</ns0:f>
      </ns0:c>
    </ns0:row>
    <ns0:row r="96">
      <ns0:c r="A96" s="42" t="n"/>
      <ns0:c r="B96" s="43">
        <ns0:f>IF($A96="","", "Q"&amp;INT((MONTH($A96)+2)/3))</ns0:f>
      </ns0:c>
      <ns0:c r="C96" s="44" t="n"/>
      <ns0:c r="D96" s="44" t="n"/>
      <ns0:c r="E96" s="44" t="n"/>
      <ns0:c r="F96" s="44" t="n"/>
      <ns0:c r="G96" s="45" t="n"/>
      <ns0:c r="H96" s="46" t="n"/>
      <ns0:c r="I96" s="43" t="n"/>
      <ns0:c r="J96" s="43" t="n"/>
      <ns0:c r="K96" s="47" t="n"/>
      <ns0:c r="L96" s="47">
        <ns0:f>IF($C96="","",$C96&amp;"|"&amp;$B96)</ns0:f>
      </ns0:c>
    </ns0:row>
    <ns0:row r="97">
      <ns0:c r="A97" s="42" t="n"/>
      <ns0:c r="B97" s="43">
        <ns0:f>IF($A97="","", "Q"&amp;INT((MONTH($A97)+2)/3))</ns0:f>
      </ns0:c>
      <ns0:c r="C97" s="44" t="n"/>
      <ns0:c r="D97" s="44" t="n"/>
      <ns0:c r="E97" s="44" t="n"/>
      <ns0:c r="F97" s="44" t="n"/>
      <ns0:c r="G97" s="45" t="n"/>
      <ns0:c r="H97" s="46" t="n"/>
      <ns0:c r="I97" s="43" t="n"/>
      <ns0:c r="J97" s="43" t="n"/>
      <ns0:c r="K97" s="47" t="n"/>
      <ns0:c r="L97" s="47">
        <ns0:f>IF($C97="","",$C97&amp;"|"&amp;$B97)</ns0:f>
      </ns0:c>
    </ns0:row>
    <ns0:row r="98">
      <ns0:c r="A98" s="42" t="n"/>
      <ns0:c r="B98" s="43">
        <ns0:f>IF($A98="","", "Q"&amp;INT((MONTH($A98)+2)/3))</ns0:f>
      </ns0:c>
      <ns0:c r="C98" s="44" t="n"/>
      <ns0:c r="D98" s="44" t="n"/>
      <ns0:c r="E98" s="44" t="n"/>
      <ns0:c r="F98" s="44" t="n"/>
      <ns0:c r="G98" s="45" t="n"/>
      <ns0:c r="H98" s="46" t="n"/>
      <ns0:c r="I98" s="43" t="n"/>
      <ns0:c r="J98" s="43" t="n"/>
      <ns0:c r="K98" s="47" t="n"/>
      <ns0:c r="L98" s="47">
        <ns0:f>IF($C98="","",$C98&amp;"|"&amp;$B98)</ns0:f>
      </ns0:c>
    </ns0:row>
    <ns0:row r="99">
      <ns0:c r="A99" s="42" t="n"/>
      <ns0:c r="B99" s="43">
        <ns0:f>IF($A99="","", "Q"&amp;INT((MONTH($A99)+2)/3))</ns0:f>
      </ns0:c>
      <ns0:c r="C99" s="44" t="n"/>
      <ns0:c r="D99" s="44" t="n"/>
      <ns0:c r="E99" s="44" t="n"/>
      <ns0:c r="F99" s="44" t="n"/>
      <ns0:c r="G99" s="45" t="n"/>
      <ns0:c r="H99" s="46" t="n"/>
      <ns0:c r="I99" s="43" t="n"/>
      <ns0:c r="J99" s="43" t="n"/>
      <ns0:c r="K99" s="47" t="n"/>
      <ns0:c r="L99" s="47">
        <ns0:f>IF($C99="","",$C99&amp;"|"&amp;$B99)</ns0:f>
      </ns0:c>
    </ns0:row>
    <ns0:row r="100">
      <ns0:c r="A100" s="42" t="n"/>
      <ns0:c r="B100" s="43">
        <ns0:f>IF($A100="","", "Q"&amp;INT((MONTH($A100)+2)/3))</ns0:f>
      </ns0:c>
      <ns0:c r="C100" s="44" t="n"/>
      <ns0:c r="D100" s="44" t="n"/>
      <ns0:c r="E100" s="44" t="n"/>
      <ns0:c r="F100" s="44" t="n"/>
      <ns0:c r="G100" s="45" t="n"/>
      <ns0:c r="H100" s="46" t="n"/>
      <ns0:c r="I100" s="43" t="n"/>
      <ns0:c r="J100" s="43" t="n"/>
      <ns0:c r="K100" s="47" t="n"/>
      <ns0:c r="L100" s="47">
        <ns0:f>IF($C100="","",$C100&amp;"|"&amp;$B100)</ns0:f>
      </ns0:c>
    </ns0:row>
    <ns0:row r="101">
      <ns0:c r="A101" s="42" t="n"/>
      <ns0:c r="B101" s="43">
        <ns0:f>IF($A101="","", "Q"&amp;INT((MONTH($A101)+2)/3))</ns0:f>
      </ns0:c>
      <ns0:c r="C101" s="44" t="n"/>
      <ns0:c r="D101" s="44" t="n"/>
      <ns0:c r="E101" s="44" t="n"/>
      <ns0:c r="F101" s="44" t="n"/>
      <ns0:c r="G101" s="45" t="n"/>
      <ns0:c r="H101" s="46" t="n"/>
      <ns0:c r="I101" s="43" t="n"/>
      <ns0:c r="J101" s="43" t="n"/>
      <ns0:c r="K101" s="47" t="n"/>
      <ns0:c r="L101" s="47">
        <ns0:f>IF($C101="","",$C101&amp;"|"&amp;$B101)</ns0:f>
      </ns0:c>
    </ns0:row>
    <ns0:row r="102">
      <ns0:c r="A102" s="42" t="n"/>
      <ns0:c r="B102" s="43">
        <ns0:f>IF($A102="","", "Q"&amp;INT((MONTH($A102)+2)/3))</ns0:f>
      </ns0:c>
      <ns0:c r="C102" s="44" t="n"/>
      <ns0:c r="D102" s="44" t="n"/>
      <ns0:c r="E102" s="44" t="n"/>
      <ns0:c r="F102" s="44" t="n"/>
      <ns0:c r="G102" s="45" t="n"/>
      <ns0:c r="H102" s="46" t="n"/>
      <ns0:c r="I102" s="43" t="n"/>
      <ns0:c r="J102" s="43" t="n"/>
      <ns0:c r="K102" s="47" t="n"/>
      <ns0:c r="L102" s="47">
        <ns0:f>IF($C102="","",$C102&amp;"|"&amp;$B102)</ns0:f>
      </ns0:c>
    </ns0:row>
    <ns0:row r="103">
      <ns0:c r="A103" s="42" t="n"/>
      <ns0:c r="B103" s="43">
        <ns0:f>IF($A103="","", "Q"&amp;INT((MONTH($A103)+2)/3))</ns0:f>
      </ns0:c>
      <ns0:c r="C103" s="44" t="n"/>
      <ns0:c r="D103" s="44" t="n"/>
      <ns0:c r="E103" s="44" t="n"/>
      <ns0:c r="F103" s="44" t="n"/>
      <ns0:c r="G103" s="45" t="n"/>
      <ns0:c r="H103" s="46" t="n"/>
      <ns0:c r="I103" s="43" t="n"/>
      <ns0:c r="J103" s="43" t="n"/>
      <ns0:c r="K103" s="47" t="n"/>
      <ns0:c r="L103" s="47">
        <ns0:f>IF($C103="","",$C103&amp;"|"&amp;$B103)</ns0:f>
      </ns0:c>
    </ns0:row>
    <ns0:row r="104">
      <ns0:c r="A104" s="42" t="n"/>
      <ns0:c r="B104" s="43">
        <ns0:f>IF($A104="","", "Q"&amp;INT((MONTH($A104)+2)/3))</ns0:f>
      </ns0:c>
      <ns0:c r="C104" s="44" t="n"/>
      <ns0:c r="D104" s="44" t="n"/>
      <ns0:c r="E104" s="44" t="n"/>
      <ns0:c r="F104" s="44" t="n"/>
      <ns0:c r="G104" s="45" t="n"/>
      <ns0:c r="H104" s="46" t="n"/>
      <ns0:c r="I104" s="43" t="n"/>
      <ns0:c r="J104" s="43" t="n"/>
      <ns0:c r="K104" s="47" t="n"/>
      <ns0:c r="L104" s="47">
        <ns0:f>IF($C104="","",$C104&amp;"|"&amp;$B104)</ns0:f>
      </ns0:c>
    </ns0:row>
    <ns0:row r="105">
      <ns0:c r="A105" s="42" t="n"/>
      <ns0:c r="B105" s="43">
        <ns0:f>IF($A105="","", "Q"&amp;INT((MONTH($A105)+2)/3))</ns0:f>
      </ns0:c>
      <ns0:c r="C105" s="44" t="n"/>
      <ns0:c r="D105" s="44" t="n"/>
      <ns0:c r="E105" s="44" t="n"/>
      <ns0:c r="F105" s="44" t="n"/>
      <ns0:c r="G105" s="45" t="n"/>
      <ns0:c r="H105" s="46" t="n"/>
      <ns0:c r="I105" s="43" t="n"/>
      <ns0:c r="J105" s="43" t="n"/>
      <ns0:c r="K105" s="47" t="n"/>
      <ns0:c r="L105" s="47">
        <ns0:f>IF($C105="","",$C105&amp;"|"&amp;$B105)</ns0:f>
      </ns0:c>
    </ns0:row>
    <ns0:row r="106">
      <ns0:c r="A106" s="42" t="n"/>
      <ns0:c r="B106" s="43">
        <ns0:f>IF($A106="","", "Q"&amp;INT((MONTH($A106)+2)/3))</ns0:f>
      </ns0:c>
      <ns0:c r="C106" s="44" t="n"/>
      <ns0:c r="D106" s="44" t="n"/>
      <ns0:c r="E106" s="44" t="n"/>
      <ns0:c r="F106" s="44" t="n"/>
      <ns0:c r="G106" s="45" t="n"/>
      <ns0:c r="H106" s="46" t="n"/>
      <ns0:c r="I106" s="43" t="n"/>
      <ns0:c r="J106" s="43" t="n"/>
      <ns0:c r="K106" s="47" t="n"/>
      <ns0:c r="L106" s="47">
        <ns0:f>IF($C106="","",$C106&amp;"|"&amp;$B106)</ns0:f>
      </ns0:c>
    </ns0:row>
    <ns0:row r="107">
      <ns0:c r="A107" s="42" t="n"/>
      <ns0:c r="B107" s="43">
        <ns0:f>IF($A107="","", "Q"&amp;INT((MONTH($A107)+2)/3))</ns0:f>
      </ns0:c>
      <ns0:c r="C107" s="44" t="n"/>
      <ns0:c r="D107" s="44" t="n"/>
      <ns0:c r="E107" s="44" t="n"/>
      <ns0:c r="F107" s="44" t="n"/>
      <ns0:c r="G107" s="45" t="n"/>
      <ns0:c r="H107" s="46" t="n"/>
      <ns0:c r="I107" s="43" t="n"/>
      <ns0:c r="J107" s="43" t="n"/>
      <ns0:c r="K107" s="47" t="n"/>
      <ns0:c r="L107" s="47">
        <ns0:f>IF($C107="","",$C107&amp;"|"&amp;$B107)</ns0:f>
      </ns0:c>
    </ns0:row>
    <ns0:row r="108">
      <ns0:c r="A108" s="42" t="n"/>
      <ns0:c r="B108" s="43">
        <ns0:f>IF($A108="","", "Q"&amp;INT((MONTH($A108)+2)/3))</ns0:f>
      </ns0:c>
      <ns0:c r="C108" s="44" t="n"/>
      <ns0:c r="D108" s="44" t="n"/>
      <ns0:c r="E108" s="44" t="n"/>
      <ns0:c r="F108" s="44" t="n"/>
      <ns0:c r="G108" s="45" t="n"/>
      <ns0:c r="H108" s="46" t="n"/>
      <ns0:c r="I108" s="43" t="n"/>
      <ns0:c r="J108" s="43" t="n"/>
      <ns0:c r="K108" s="47" t="n"/>
      <ns0:c r="L108" s="47">
        <ns0:f>IF($C108="","",$C108&amp;"|"&amp;$B108)</ns0:f>
      </ns0:c>
    </ns0:row>
    <ns0:row r="109">
      <ns0:c r="A109" s="42" t="n"/>
      <ns0:c r="B109" s="43">
        <ns0:f>IF($A109="","", "Q"&amp;INT((MONTH($A109)+2)/3))</ns0:f>
      </ns0:c>
      <ns0:c r="C109" s="44" t="n"/>
      <ns0:c r="D109" s="44" t="n"/>
      <ns0:c r="E109" s="44" t="n"/>
      <ns0:c r="F109" s="44" t="n"/>
      <ns0:c r="G109" s="45" t="n"/>
      <ns0:c r="H109" s="46" t="n"/>
      <ns0:c r="I109" s="43" t="n"/>
      <ns0:c r="J109" s="43" t="n"/>
      <ns0:c r="K109" s="47" t="n"/>
      <ns0:c r="L109" s="47">
        <ns0:f>IF($C109="","",$C109&amp;"|"&amp;$B109)</ns0:f>
      </ns0:c>
    </ns0:row>
    <ns0:row r="110">
      <ns0:c r="A110" s="42" t="n"/>
      <ns0:c r="B110" s="43">
        <ns0:f>IF($A110="","", "Q"&amp;INT((MONTH($A110)+2)/3))</ns0:f>
      </ns0:c>
      <ns0:c r="C110" s="44" t="n"/>
      <ns0:c r="D110" s="44" t="n"/>
      <ns0:c r="E110" s="44" t="n"/>
      <ns0:c r="F110" s="44" t="n"/>
      <ns0:c r="G110" s="45" t="n"/>
      <ns0:c r="H110" s="46" t="n"/>
      <ns0:c r="I110" s="43" t="n"/>
      <ns0:c r="J110" s="43" t="n"/>
      <ns0:c r="K110" s="47" t="n"/>
      <ns0:c r="L110" s="47">
        <ns0:f>IF($C110="","",$C110&amp;"|"&amp;$B110)</ns0:f>
      </ns0:c>
    </ns0:row>
    <ns0:row r="111">
      <ns0:c r="A111" s="42" t="n"/>
      <ns0:c r="B111" s="43">
        <ns0:f>IF($A111="","", "Q"&amp;INT((MONTH($A111)+2)/3))</ns0:f>
      </ns0:c>
      <ns0:c r="C111" s="44" t="n"/>
      <ns0:c r="D111" s="44" t="n"/>
      <ns0:c r="E111" s="44" t="n"/>
      <ns0:c r="F111" s="44" t="n"/>
      <ns0:c r="G111" s="45" t="n"/>
      <ns0:c r="H111" s="46" t="n"/>
      <ns0:c r="I111" s="43" t="n"/>
      <ns0:c r="J111" s="43" t="n"/>
      <ns0:c r="K111" s="47" t="n"/>
      <ns0:c r="L111" s="47">
        <ns0:f>IF($C111="","",$C111&amp;"|"&amp;$B111)</ns0:f>
      </ns0:c>
    </ns0:row>
    <ns0:row r="112">
      <ns0:c r="A112" s="42" t="n"/>
      <ns0:c r="B112" s="43">
        <ns0:f>IF($A112="","", "Q"&amp;INT((MONTH($A112)+2)/3))</ns0:f>
      </ns0:c>
      <ns0:c r="C112" s="44" t="n"/>
      <ns0:c r="D112" s="44" t="n"/>
      <ns0:c r="E112" s="44" t="n"/>
      <ns0:c r="F112" s="44" t="n"/>
      <ns0:c r="G112" s="45" t="n"/>
      <ns0:c r="H112" s="46" t="n"/>
      <ns0:c r="I112" s="43" t="n"/>
      <ns0:c r="J112" s="43" t="n"/>
      <ns0:c r="K112" s="47" t="n"/>
      <ns0:c r="L112" s="47">
        <ns0:f>IF($C112="","",$C112&amp;"|"&amp;$B112)</ns0:f>
      </ns0:c>
    </ns0:row>
    <ns0:row r="113">
      <ns0:c r="A113" s="42" t="n"/>
      <ns0:c r="B113" s="43">
        <ns0:f>IF($A113="","", "Q"&amp;INT((MONTH($A113)+2)/3))</ns0:f>
      </ns0:c>
      <ns0:c r="C113" s="44" t="n"/>
      <ns0:c r="D113" s="44" t="n"/>
      <ns0:c r="E113" s="44" t="n"/>
      <ns0:c r="F113" s="44" t="n"/>
      <ns0:c r="G113" s="45" t="n"/>
      <ns0:c r="H113" s="46" t="n"/>
      <ns0:c r="I113" s="43" t="n"/>
      <ns0:c r="J113" s="43" t="n"/>
      <ns0:c r="K113" s="47" t="n"/>
      <ns0:c r="L113" s="47">
        <ns0:f>IF($C113="","",$C113&amp;"|"&amp;$B113)</ns0:f>
      </ns0:c>
    </ns0:row>
    <ns0:row r="114">
      <ns0:c r="A114" s="42" t="n"/>
      <ns0:c r="B114" s="43">
        <ns0:f>IF($A114="","", "Q"&amp;INT((MONTH($A114)+2)/3))</ns0:f>
      </ns0:c>
      <ns0:c r="C114" s="44" t="n"/>
      <ns0:c r="D114" s="44" t="n"/>
      <ns0:c r="E114" s="44" t="n"/>
      <ns0:c r="F114" s="44" t="n"/>
      <ns0:c r="G114" s="45" t="n"/>
      <ns0:c r="H114" s="46" t="n"/>
      <ns0:c r="I114" s="43" t="n"/>
      <ns0:c r="J114" s="43" t="n"/>
      <ns0:c r="K114" s="47" t="n"/>
      <ns0:c r="L114" s="47">
        <ns0:f>IF($C114="","",$C114&amp;"|"&amp;$B114)</ns0:f>
      </ns0:c>
    </ns0:row>
    <ns0:row r="115">
      <ns0:c r="A115" s="42" t="n"/>
      <ns0:c r="B115" s="43">
        <ns0:f>IF($A115="","", "Q"&amp;INT((MONTH($A115)+2)/3))</ns0:f>
      </ns0:c>
      <ns0:c r="C115" s="44" t="n"/>
      <ns0:c r="D115" s="44" t="n"/>
      <ns0:c r="E115" s="44" t="n"/>
      <ns0:c r="F115" s="44" t="n"/>
      <ns0:c r="G115" s="45" t="n"/>
      <ns0:c r="H115" s="46" t="n"/>
      <ns0:c r="I115" s="43" t="n"/>
      <ns0:c r="J115" s="43" t="n"/>
      <ns0:c r="K115" s="47" t="n"/>
      <ns0:c r="L115" s="47">
        <ns0:f>IF($C115="","",$C115&amp;"|"&amp;$B115)</ns0:f>
      </ns0:c>
    </ns0:row>
    <ns0:row r="116">
      <ns0:c r="A116" s="42" t="n"/>
      <ns0:c r="B116" s="43">
        <ns0:f>IF($A116="","", "Q"&amp;INT((MONTH($A116)+2)/3))</ns0:f>
      </ns0:c>
      <ns0:c r="C116" s="44" t="n"/>
      <ns0:c r="D116" s="44" t="n"/>
      <ns0:c r="E116" s="44" t="n"/>
      <ns0:c r="F116" s="44" t="n"/>
      <ns0:c r="G116" s="45" t="n"/>
      <ns0:c r="H116" s="46" t="n"/>
      <ns0:c r="I116" s="43" t="n"/>
      <ns0:c r="J116" s="43" t="n"/>
      <ns0:c r="K116" s="47" t="n"/>
      <ns0:c r="L116" s="47">
        <ns0:f>IF($C116="","",$C116&amp;"|"&amp;$B116)</ns0:f>
      </ns0:c>
    </ns0:row>
    <ns0:row r="117">
      <ns0:c r="A117" s="42" t="n"/>
      <ns0:c r="B117" s="43">
        <ns0:f>IF($A117="","", "Q"&amp;INT((MONTH($A117)+2)/3))</ns0:f>
      </ns0:c>
      <ns0:c r="C117" s="44" t="n"/>
      <ns0:c r="D117" s="44" t="n"/>
      <ns0:c r="E117" s="44" t="n"/>
      <ns0:c r="F117" s="44" t="n"/>
      <ns0:c r="G117" s="45" t="n"/>
      <ns0:c r="H117" s="46" t="n"/>
      <ns0:c r="I117" s="43" t="n"/>
      <ns0:c r="J117" s="43" t="n"/>
      <ns0:c r="K117" s="47" t="n"/>
      <ns0:c r="L117" s="47">
        <ns0:f>IF($C117="","",$C117&amp;"|"&amp;$B117)</ns0:f>
      </ns0:c>
    </ns0:row>
    <ns0:row r="118">
      <ns0:c r="A118" s="42" t="n"/>
      <ns0:c r="B118" s="43">
        <ns0:f>IF($A118="","", "Q"&amp;INT((MONTH($A118)+2)/3))</ns0:f>
      </ns0:c>
      <ns0:c r="C118" s="44" t="n"/>
      <ns0:c r="D118" s="44" t="n"/>
      <ns0:c r="E118" s="44" t="n"/>
      <ns0:c r="F118" s="44" t="n"/>
      <ns0:c r="G118" s="45" t="n"/>
      <ns0:c r="H118" s="46" t="n"/>
      <ns0:c r="I118" s="43" t="n"/>
      <ns0:c r="J118" s="43" t="n"/>
      <ns0:c r="K118" s="47" t="n"/>
      <ns0:c r="L118" s="47">
        <ns0:f>IF($C118="","",$C118&amp;"|"&amp;$B118)</ns0:f>
      </ns0:c>
    </ns0:row>
    <ns0:row r="119">
      <ns0:c r="A119" s="42" t="n"/>
      <ns0:c r="B119" s="43">
        <ns0:f>IF($A119="","", "Q"&amp;INT((MONTH($A119)+2)/3))</ns0:f>
      </ns0:c>
      <ns0:c r="C119" s="44" t="n"/>
      <ns0:c r="D119" s="44" t="n"/>
      <ns0:c r="E119" s="44" t="n"/>
      <ns0:c r="F119" s="44" t="n"/>
      <ns0:c r="G119" s="45" t="n"/>
      <ns0:c r="H119" s="46" t="n"/>
      <ns0:c r="I119" s="43" t="n"/>
      <ns0:c r="J119" s="43" t="n"/>
      <ns0:c r="K119" s="47" t="n"/>
      <ns0:c r="L119" s="47">
        <ns0:f>IF($C119="","",$C119&amp;"|"&amp;$B119)</ns0:f>
      </ns0:c>
    </ns0:row>
    <ns0:row r="120">
      <ns0:c r="A120" s="42" t="n"/>
      <ns0:c r="B120" s="43">
        <ns0:f>IF($A120="","", "Q"&amp;INT((MONTH($A120)+2)/3))</ns0:f>
      </ns0:c>
      <ns0:c r="C120" s="44" t="n"/>
      <ns0:c r="D120" s="44" t="n"/>
      <ns0:c r="E120" s="44" t="n"/>
      <ns0:c r="F120" s="44" t="n"/>
      <ns0:c r="G120" s="45" t="n"/>
      <ns0:c r="H120" s="46" t="n"/>
      <ns0:c r="I120" s="43" t="n"/>
      <ns0:c r="J120" s="43" t="n"/>
      <ns0:c r="K120" s="47" t="n"/>
      <ns0:c r="L120" s="47">
        <ns0:f>IF($C120="","",$C120&amp;"|"&amp;$B120)</ns0:f>
      </ns0:c>
    </ns0:row>
    <ns0:row r="121">
      <ns0:c r="A121" s="42" t="n"/>
      <ns0:c r="B121" s="43">
        <ns0:f>IF($A121="","", "Q"&amp;INT((MONTH($A121)+2)/3))</ns0:f>
      </ns0:c>
      <ns0:c r="C121" s="44" t="n"/>
      <ns0:c r="D121" s="44" t="n"/>
      <ns0:c r="E121" s="44" t="n"/>
      <ns0:c r="F121" s="44" t="n"/>
      <ns0:c r="G121" s="45" t="n"/>
      <ns0:c r="H121" s="46" t="n"/>
      <ns0:c r="I121" s="43" t="n"/>
      <ns0:c r="J121" s="43" t="n"/>
      <ns0:c r="K121" s="47" t="n"/>
      <ns0:c r="L121" s="47">
        <ns0:f>IF($C121="","",$C121&amp;"|"&amp;$B121)</ns0:f>
      </ns0:c>
    </ns0:row>
    <ns0:row r="122">
      <ns0:c r="A122" s="42" t="n"/>
      <ns0:c r="B122" s="43">
        <ns0:f>IF($A122="","", "Q"&amp;INT((MONTH($A122)+2)/3))</ns0:f>
      </ns0:c>
      <ns0:c r="C122" s="44" t="n"/>
      <ns0:c r="D122" s="44" t="n"/>
      <ns0:c r="E122" s="44" t="n"/>
      <ns0:c r="F122" s="44" t="n"/>
      <ns0:c r="G122" s="45" t="n"/>
      <ns0:c r="H122" s="46" t="n"/>
      <ns0:c r="I122" s="43" t="n"/>
      <ns0:c r="J122" s="43" t="n"/>
      <ns0:c r="K122" s="47" t="n"/>
      <ns0:c r="L122" s="47">
        <ns0:f>IF($C122="","",$C122&amp;"|"&amp;$B122)</ns0:f>
      </ns0:c>
    </ns0:row>
    <ns0:row r="123">
      <ns0:c r="A123" s="42" t="n"/>
      <ns0:c r="B123" s="43">
        <ns0:f>IF($A123="","", "Q"&amp;INT((MONTH($A123)+2)/3))</ns0:f>
      </ns0:c>
      <ns0:c r="C123" s="44" t="n"/>
      <ns0:c r="D123" s="44" t="n"/>
      <ns0:c r="E123" s="44" t="n"/>
      <ns0:c r="F123" s="44" t="n"/>
      <ns0:c r="G123" s="45" t="n"/>
      <ns0:c r="H123" s="46" t="n"/>
      <ns0:c r="I123" s="43" t="n"/>
      <ns0:c r="J123" s="43" t="n"/>
      <ns0:c r="K123" s="47" t="n"/>
      <ns0:c r="L123" s="47">
        <ns0:f>IF($C123="","",$C123&amp;"|"&amp;$B123)</ns0:f>
      </ns0:c>
    </ns0:row>
    <ns0:row r="124">
      <ns0:c r="A124" s="42" t="n"/>
      <ns0:c r="B124" s="43">
        <ns0:f>IF($A124="","", "Q"&amp;INT((MONTH($A124)+2)/3))</ns0:f>
      </ns0:c>
      <ns0:c r="C124" s="44" t="n"/>
      <ns0:c r="D124" s="44" t="n"/>
      <ns0:c r="E124" s="44" t="n"/>
      <ns0:c r="F124" s="44" t="n"/>
      <ns0:c r="G124" s="45" t="n"/>
      <ns0:c r="H124" s="46" t="n"/>
      <ns0:c r="I124" s="43" t="n"/>
      <ns0:c r="J124" s="43" t="n"/>
      <ns0:c r="K124" s="47" t="n"/>
      <ns0:c r="L124" s="47">
        <ns0:f>IF($C124="","",$C124&amp;"|"&amp;$B124)</ns0:f>
      </ns0:c>
    </ns0:row>
    <ns0:row r="125">
      <ns0:c r="A125" s="42" t="n"/>
      <ns0:c r="B125" s="43">
        <ns0:f>IF($A125="","", "Q"&amp;INT((MONTH($A125)+2)/3))</ns0:f>
      </ns0:c>
      <ns0:c r="C125" s="44" t="n"/>
      <ns0:c r="D125" s="44" t="n"/>
      <ns0:c r="E125" s="44" t="n"/>
      <ns0:c r="F125" s="44" t="n"/>
      <ns0:c r="G125" s="45" t="n"/>
      <ns0:c r="H125" s="46" t="n"/>
      <ns0:c r="I125" s="43" t="n"/>
      <ns0:c r="J125" s="43" t="n"/>
      <ns0:c r="K125" s="47" t="n"/>
      <ns0:c r="L125" s="47">
        <ns0:f>IF($C125="","",$C125&amp;"|"&amp;$B125)</ns0:f>
      </ns0:c>
    </ns0:row>
    <ns0:row r="126">
      <ns0:c r="A126" s="42" t="n"/>
      <ns0:c r="B126" s="43">
        <ns0:f>IF($A126="","", "Q"&amp;INT((MONTH($A126)+2)/3))</ns0:f>
      </ns0:c>
      <ns0:c r="C126" s="44" t="n"/>
      <ns0:c r="D126" s="44" t="n"/>
      <ns0:c r="E126" s="44" t="n"/>
      <ns0:c r="F126" s="44" t="n"/>
      <ns0:c r="G126" s="45" t="n"/>
      <ns0:c r="H126" s="46" t="n"/>
      <ns0:c r="I126" s="43" t="n"/>
      <ns0:c r="J126" s="43" t="n"/>
      <ns0:c r="K126" s="47" t="n"/>
      <ns0:c r="L126" s="47">
        <ns0:f>IF($C126="","",$C126&amp;"|"&amp;$B126)</ns0:f>
      </ns0:c>
    </ns0:row>
    <ns0:row r="127">
      <ns0:c r="A127" s="42" t="n"/>
      <ns0:c r="B127" s="43">
        <ns0:f>IF($A127="","", "Q"&amp;INT((MONTH($A127)+2)/3))</ns0:f>
      </ns0:c>
      <ns0:c r="C127" s="44" t="n"/>
      <ns0:c r="D127" s="44" t="n"/>
      <ns0:c r="E127" s="44" t="n"/>
      <ns0:c r="F127" s="44" t="n"/>
      <ns0:c r="G127" s="45" t="n"/>
      <ns0:c r="H127" s="46" t="n"/>
      <ns0:c r="I127" s="43" t="n"/>
      <ns0:c r="J127" s="43" t="n"/>
      <ns0:c r="K127" s="47" t="n"/>
      <ns0:c r="L127" s="47">
        <ns0:f>IF($C127="","",$C127&amp;"|"&amp;$B127)</ns0:f>
      </ns0:c>
    </ns0:row>
    <ns0:row r="128">
      <ns0:c r="A128" s="42" t="n"/>
      <ns0:c r="B128" s="43">
        <ns0:f>IF($A128="","", "Q"&amp;INT((MONTH($A128)+2)/3))</ns0:f>
      </ns0:c>
      <ns0:c r="C128" s="44" t="n"/>
      <ns0:c r="D128" s="44" t="n"/>
      <ns0:c r="E128" s="44" t="n"/>
      <ns0:c r="F128" s="44" t="n"/>
      <ns0:c r="G128" s="45" t="n"/>
      <ns0:c r="H128" s="46" t="n"/>
      <ns0:c r="I128" s="43" t="n"/>
      <ns0:c r="J128" s="43" t="n"/>
      <ns0:c r="K128" s="47" t="n"/>
      <ns0:c r="L128" s="47">
        <ns0:f>IF($C128="","",$C128&amp;"|"&amp;$B128)</ns0:f>
      </ns0:c>
    </ns0:row>
    <ns0:row r="129">
      <ns0:c r="A129" s="42" t="n"/>
      <ns0:c r="B129" s="43">
        <ns0:f>IF($A129="","", "Q"&amp;INT((MONTH($A129)+2)/3))</ns0:f>
      </ns0:c>
      <ns0:c r="C129" s="44" t="n"/>
      <ns0:c r="D129" s="44" t="n"/>
      <ns0:c r="E129" s="44" t="n"/>
      <ns0:c r="F129" s="44" t="n"/>
      <ns0:c r="G129" s="45" t="n"/>
      <ns0:c r="H129" s="46" t="n"/>
      <ns0:c r="I129" s="43" t="n"/>
      <ns0:c r="J129" s="43" t="n"/>
      <ns0:c r="K129" s="47" t="n"/>
      <ns0:c r="L129" s="47">
        <ns0:f>IF($C129="","",$C129&amp;"|"&amp;$B129)</ns0:f>
      </ns0:c>
    </ns0:row>
    <ns0:row r="130">
      <ns0:c r="A130" s="42" t="n"/>
      <ns0:c r="B130" s="43">
        <ns0:f>IF($A130="","", "Q"&amp;INT((MONTH($A130)+2)/3))</ns0:f>
      </ns0:c>
      <ns0:c r="C130" s="44" t="n"/>
      <ns0:c r="D130" s="44" t="n"/>
      <ns0:c r="E130" s="44" t="n"/>
      <ns0:c r="F130" s="44" t="n"/>
      <ns0:c r="G130" s="45" t="n"/>
      <ns0:c r="H130" s="46" t="n"/>
      <ns0:c r="I130" s="43" t="n"/>
      <ns0:c r="J130" s="43" t="n"/>
      <ns0:c r="K130" s="47" t="n"/>
      <ns0:c r="L130" s="47">
        <ns0:f>IF($C130="","",$C130&amp;"|"&amp;$B130)</ns0:f>
      </ns0:c>
    </ns0:row>
    <ns0:row r="131">
      <ns0:c r="A131" s="42" t="n"/>
      <ns0:c r="B131" s="43">
        <ns0:f>IF($A131="","", "Q"&amp;INT((MONTH($A131)+2)/3))</ns0:f>
      </ns0:c>
      <ns0:c r="C131" s="44" t="n"/>
      <ns0:c r="D131" s="44" t="n"/>
      <ns0:c r="E131" s="44" t="n"/>
      <ns0:c r="F131" s="44" t="n"/>
      <ns0:c r="G131" s="45" t="n"/>
      <ns0:c r="H131" s="46" t="n"/>
      <ns0:c r="I131" s="43" t="n"/>
      <ns0:c r="J131" s="43" t="n"/>
      <ns0:c r="K131" s="47" t="n"/>
      <ns0:c r="L131" s="47">
        <ns0:f>IF($C131="","",$C131&amp;"|"&amp;$B131)</ns0:f>
      </ns0:c>
    </ns0:row>
    <ns0:row r="132">
      <ns0:c r="A132" s="42" t="n"/>
      <ns0:c r="B132" s="43">
        <ns0:f>IF($A132="","", "Q"&amp;INT((MONTH($A132)+2)/3))</ns0:f>
      </ns0:c>
      <ns0:c r="C132" s="44" t="n"/>
      <ns0:c r="D132" s="44" t="n"/>
      <ns0:c r="E132" s="44" t="n"/>
      <ns0:c r="F132" s="44" t="n"/>
      <ns0:c r="G132" s="45" t="n"/>
      <ns0:c r="H132" s="46" t="n"/>
      <ns0:c r="I132" s="43" t="n"/>
      <ns0:c r="J132" s="43" t="n"/>
      <ns0:c r="K132" s="47" t="n"/>
      <ns0:c r="L132" s="47">
        <ns0:f>IF($C132="","",$C132&amp;"|"&amp;$B132)</ns0:f>
      </ns0:c>
    </ns0:row>
    <ns0:row r="133">
      <ns0:c r="A133" s="42" t="n"/>
      <ns0:c r="B133" s="43">
        <ns0:f>IF($A133="","", "Q"&amp;INT((MONTH($A133)+2)/3))</ns0:f>
      </ns0:c>
      <ns0:c r="C133" s="44" t="n"/>
      <ns0:c r="D133" s="44" t="n"/>
      <ns0:c r="E133" s="44" t="n"/>
      <ns0:c r="F133" s="44" t="n"/>
      <ns0:c r="G133" s="45" t="n"/>
      <ns0:c r="H133" s="46" t="n"/>
      <ns0:c r="I133" s="43" t="n"/>
      <ns0:c r="J133" s="43" t="n"/>
      <ns0:c r="K133" s="47" t="n"/>
      <ns0:c r="L133" s="47">
        <ns0:f>IF($C133="","",$C133&amp;"|"&amp;$B133)</ns0:f>
      </ns0:c>
    </ns0:row>
    <ns0:row r="134">
      <ns0:c r="A134" s="42" t="n"/>
      <ns0:c r="B134" s="43">
        <ns0:f>IF($A134="","", "Q"&amp;INT((MONTH($A134)+2)/3))</ns0:f>
      </ns0:c>
      <ns0:c r="C134" s="44" t="n"/>
      <ns0:c r="D134" s="44" t="n"/>
      <ns0:c r="E134" s="44" t="n"/>
      <ns0:c r="F134" s="44" t="n"/>
      <ns0:c r="G134" s="45" t="n"/>
      <ns0:c r="H134" s="46" t="n"/>
      <ns0:c r="I134" s="43" t="n"/>
      <ns0:c r="J134" s="43" t="n"/>
      <ns0:c r="K134" s="47" t="n"/>
      <ns0:c r="L134" s="47">
        <ns0:f>IF($C134="","",$C134&amp;"|"&amp;$B134)</ns0:f>
      </ns0:c>
    </ns0:row>
    <ns0:row r="135">
      <ns0:c r="A135" s="42" t="n"/>
      <ns0:c r="B135" s="43">
        <ns0:f>IF($A135="","", "Q"&amp;INT((MONTH($A135)+2)/3))</ns0:f>
      </ns0:c>
      <ns0:c r="C135" s="44" t="n"/>
      <ns0:c r="D135" s="44" t="n"/>
      <ns0:c r="E135" s="44" t="n"/>
      <ns0:c r="F135" s="44" t="n"/>
      <ns0:c r="G135" s="45" t="n"/>
      <ns0:c r="H135" s="46" t="n"/>
      <ns0:c r="I135" s="43" t="n"/>
      <ns0:c r="J135" s="43" t="n"/>
      <ns0:c r="K135" s="47" t="n"/>
      <ns0:c r="L135" s="47">
        <ns0:f>IF($C135="","",$C135&amp;"|"&amp;$B135)</ns0:f>
      </ns0:c>
    </ns0:row>
    <ns0:row r="136">
      <ns0:c r="A136" s="42" t="n"/>
      <ns0:c r="B136" s="43">
        <ns0:f>IF($A136="","", "Q"&amp;INT((MONTH($A136)+2)/3))</ns0:f>
      </ns0:c>
      <ns0:c r="C136" s="44" t="n"/>
      <ns0:c r="D136" s="44" t="n"/>
      <ns0:c r="E136" s="44" t="n"/>
      <ns0:c r="F136" s="44" t="n"/>
      <ns0:c r="G136" s="45" t="n"/>
      <ns0:c r="H136" s="46" t="n"/>
      <ns0:c r="I136" s="43" t="n"/>
      <ns0:c r="J136" s="43" t="n"/>
      <ns0:c r="K136" s="47" t="n"/>
      <ns0:c r="L136" s="47">
        <ns0:f>IF($C136="","",$C136&amp;"|"&amp;$B136)</ns0:f>
      </ns0:c>
    </ns0:row>
    <ns0:row r="137">
      <ns0:c r="A137" s="42" t="n"/>
      <ns0:c r="B137" s="43">
        <ns0:f>IF($A137="","", "Q"&amp;INT((MONTH($A137)+2)/3))</ns0:f>
      </ns0:c>
      <ns0:c r="C137" s="44" t="n"/>
      <ns0:c r="D137" s="44" t="n"/>
      <ns0:c r="E137" s="44" t="n"/>
      <ns0:c r="F137" s="44" t="n"/>
      <ns0:c r="G137" s="45" t="n"/>
      <ns0:c r="H137" s="46" t="n"/>
      <ns0:c r="I137" s="43" t="n"/>
      <ns0:c r="J137" s="43" t="n"/>
      <ns0:c r="K137" s="47" t="n"/>
      <ns0:c r="L137" s="47">
        <ns0:f>IF($C137="","",$C137&amp;"|"&amp;$B137)</ns0:f>
      </ns0:c>
    </ns0:row>
    <ns0:row r="138">
      <ns0:c r="A138" s="42" t="n"/>
      <ns0:c r="B138" s="43">
        <ns0:f>IF($A138="","", "Q"&amp;INT((MONTH($A138)+2)/3))</ns0:f>
      </ns0:c>
      <ns0:c r="C138" s="44" t="n"/>
      <ns0:c r="D138" s="44" t="n"/>
      <ns0:c r="E138" s="44" t="n"/>
      <ns0:c r="F138" s="44" t="n"/>
      <ns0:c r="G138" s="45" t="n"/>
      <ns0:c r="H138" s="46" t="n"/>
      <ns0:c r="I138" s="43" t="n"/>
      <ns0:c r="J138" s="43" t="n"/>
      <ns0:c r="K138" s="47" t="n"/>
      <ns0:c r="L138" s="47">
        <ns0:f>IF($C138="","",$C138&amp;"|"&amp;$B138)</ns0:f>
      </ns0:c>
    </ns0:row>
    <ns0:row r="139">
      <ns0:c r="A139" s="42" t="n"/>
      <ns0:c r="B139" s="43">
        <ns0:f>IF($A139="","", "Q"&amp;INT((MONTH($A139)+2)/3))</ns0:f>
      </ns0:c>
      <ns0:c r="C139" s="44" t="n"/>
      <ns0:c r="D139" s="44" t="n"/>
      <ns0:c r="E139" s="44" t="n"/>
      <ns0:c r="F139" s="44" t="n"/>
      <ns0:c r="G139" s="45" t="n"/>
      <ns0:c r="H139" s="46" t="n"/>
      <ns0:c r="I139" s="43" t="n"/>
      <ns0:c r="J139" s="43" t="n"/>
      <ns0:c r="K139" s="47" t="n"/>
      <ns0:c r="L139" s="47">
        <ns0:f>IF($C139="","",$C139&amp;"|"&amp;$B139)</ns0:f>
      </ns0:c>
    </ns0:row>
    <ns0:row r="140">
      <ns0:c r="A140" s="42" t="n"/>
      <ns0:c r="B140" s="43">
        <ns0:f>IF($A140="","", "Q"&amp;INT((MONTH($A140)+2)/3))</ns0:f>
      </ns0:c>
      <ns0:c r="C140" s="44" t="n"/>
      <ns0:c r="D140" s="44" t="n"/>
      <ns0:c r="E140" s="44" t="n"/>
      <ns0:c r="F140" s="44" t="n"/>
      <ns0:c r="G140" s="45" t="n"/>
      <ns0:c r="H140" s="46" t="n"/>
      <ns0:c r="I140" s="43" t="n"/>
      <ns0:c r="J140" s="43" t="n"/>
      <ns0:c r="K140" s="47" t="n"/>
      <ns0:c r="L140" s="47">
        <ns0:f>IF($C140="","",$C140&amp;"|"&amp;$B140)</ns0:f>
      </ns0:c>
    </ns0:row>
    <ns0:row r="141">
      <ns0:c r="A141" s="42" t="n"/>
      <ns0:c r="B141" s="43">
        <ns0:f>IF($A141="","", "Q"&amp;INT((MONTH($A141)+2)/3))</ns0:f>
      </ns0:c>
      <ns0:c r="C141" s="44" t="n"/>
      <ns0:c r="D141" s="44" t="n"/>
      <ns0:c r="E141" s="44" t="n"/>
      <ns0:c r="F141" s="44" t="n"/>
      <ns0:c r="G141" s="45" t="n"/>
      <ns0:c r="H141" s="46" t="n"/>
      <ns0:c r="I141" s="43" t="n"/>
      <ns0:c r="J141" s="43" t="n"/>
      <ns0:c r="K141" s="47" t="n"/>
      <ns0:c r="L141" s="47">
        <ns0:f>IF($C141="","",$C141&amp;"|"&amp;$B141)</ns0:f>
      </ns0:c>
    </ns0:row>
    <ns0:row r="142">
      <ns0:c r="A142" s="42" t="n"/>
      <ns0:c r="B142" s="43">
        <ns0:f>IF($A142="","", "Q"&amp;INT((MONTH($A142)+2)/3))</ns0:f>
      </ns0:c>
      <ns0:c r="C142" s="44" t="n"/>
      <ns0:c r="D142" s="44" t="n"/>
      <ns0:c r="E142" s="44" t="n"/>
      <ns0:c r="F142" s="44" t="n"/>
      <ns0:c r="G142" s="45" t="n"/>
      <ns0:c r="H142" s="46" t="n"/>
      <ns0:c r="I142" s="43" t="n"/>
      <ns0:c r="J142" s="43" t="n"/>
      <ns0:c r="K142" s="47" t="n"/>
      <ns0:c r="L142" s="47">
        <ns0:f>IF($C142="","",$C142&amp;"|"&amp;$B142)</ns0:f>
      </ns0:c>
    </ns0:row>
    <ns0:row r="143">
      <ns0:c r="A143" s="42" t="n"/>
      <ns0:c r="B143" s="43">
        <ns0:f>IF($A143="","", "Q"&amp;INT((MONTH($A143)+2)/3))</ns0:f>
      </ns0:c>
      <ns0:c r="C143" s="44" t="n"/>
      <ns0:c r="D143" s="44" t="n"/>
      <ns0:c r="E143" s="44" t="n"/>
      <ns0:c r="F143" s="44" t="n"/>
      <ns0:c r="G143" s="45" t="n"/>
      <ns0:c r="H143" s="46" t="n"/>
      <ns0:c r="I143" s="43" t="n"/>
      <ns0:c r="J143" s="43" t="n"/>
      <ns0:c r="K143" s="47" t="n"/>
      <ns0:c r="L143" s="47">
        <ns0:f>IF($C143="","",$C143&amp;"|"&amp;$B143)</ns0:f>
      </ns0:c>
    </ns0:row>
    <ns0:row r="144">
      <ns0:c r="A144" s="42" t="n"/>
      <ns0:c r="B144" s="43">
        <ns0:f>IF($A144="","", "Q"&amp;INT((MONTH($A144)+2)/3))</ns0:f>
      </ns0:c>
      <ns0:c r="C144" s="44" t="n"/>
      <ns0:c r="D144" s="44" t="n"/>
      <ns0:c r="E144" s="44" t="n"/>
      <ns0:c r="F144" s="44" t="n"/>
      <ns0:c r="G144" s="45" t="n"/>
      <ns0:c r="H144" s="46" t="n"/>
      <ns0:c r="I144" s="43" t="n"/>
      <ns0:c r="J144" s="43" t="n"/>
      <ns0:c r="K144" s="47" t="n"/>
      <ns0:c r="L144" s="47">
        <ns0:f>IF($C144="","",$C144&amp;"|"&amp;$B144)</ns0:f>
      </ns0:c>
    </ns0:row>
    <ns0:row r="145">
      <ns0:c r="A145" s="42" t="n"/>
      <ns0:c r="B145" s="43">
        <ns0:f>IF($A145="","", "Q"&amp;INT((MONTH($A145)+2)/3))</ns0:f>
      </ns0:c>
      <ns0:c r="C145" s="44" t="n"/>
      <ns0:c r="D145" s="44" t="n"/>
      <ns0:c r="E145" s="44" t="n"/>
      <ns0:c r="F145" s="44" t="n"/>
      <ns0:c r="G145" s="45" t="n"/>
      <ns0:c r="H145" s="46" t="n"/>
      <ns0:c r="I145" s="43" t="n"/>
      <ns0:c r="J145" s="43" t="n"/>
      <ns0:c r="K145" s="47" t="n"/>
      <ns0:c r="L145" s="47">
        <ns0:f>IF($C145="","",$C145&amp;"|"&amp;$B145)</ns0:f>
      </ns0:c>
    </ns0:row>
    <ns0:row r="146">
      <ns0:c r="A146" s="42" t="n"/>
      <ns0:c r="B146" s="43">
        <ns0:f>IF($A146="","", "Q"&amp;INT((MONTH($A146)+2)/3))</ns0:f>
      </ns0:c>
      <ns0:c r="C146" s="44" t="n"/>
      <ns0:c r="D146" s="44" t="n"/>
      <ns0:c r="E146" s="44" t="n"/>
      <ns0:c r="F146" s="44" t="n"/>
      <ns0:c r="G146" s="45" t="n"/>
      <ns0:c r="H146" s="46" t="n"/>
      <ns0:c r="I146" s="43" t="n"/>
      <ns0:c r="J146" s="43" t="n"/>
      <ns0:c r="K146" s="47" t="n"/>
      <ns0:c r="L146" s="47">
        <ns0:f>IF($C146="","",$C146&amp;"|"&amp;$B146)</ns0:f>
      </ns0:c>
    </ns0:row>
    <ns0:row r="147">
      <ns0:c r="A147" s="42" t="n"/>
      <ns0:c r="B147" s="43">
        <ns0:f>IF($A147="","", "Q"&amp;INT((MONTH($A147)+2)/3))</ns0:f>
      </ns0:c>
      <ns0:c r="C147" s="44" t="n"/>
      <ns0:c r="D147" s="44" t="n"/>
      <ns0:c r="E147" s="44" t="n"/>
      <ns0:c r="F147" s="44" t="n"/>
      <ns0:c r="G147" s="45" t="n"/>
      <ns0:c r="H147" s="46" t="n"/>
      <ns0:c r="I147" s="43" t="n"/>
      <ns0:c r="J147" s="43" t="n"/>
      <ns0:c r="K147" s="47" t="n"/>
      <ns0:c r="L147" s="47">
        <ns0:f>IF($C147="","",$C147&amp;"|"&amp;$B147)</ns0:f>
      </ns0:c>
    </ns0:row>
    <ns0:row r="148">
      <ns0:c r="A148" s="42" t="n"/>
      <ns0:c r="B148" s="43">
        <ns0:f>IF($A148="","", "Q"&amp;INT((MONTH($A148)+2)/3))</ns0:f>
      </ns0:c>
      <ns0:c r="C148" s="44" t="n"/>
      <ns0:c r="D148" s="44" t="n"/>
      <ns0:c r="E148" s="44" t="n"/>
      <ns0:c r="F148" s="44" t="n"/>
      <ns0:c r="G148" s="45" t="n"/>
      <ns0:c r="H148" s="46" t="n"/>
      <ns0:c r="I148" s="43" t="n"/>
      <ns0:c r="J148" s="43" t="n"/>
      <ns0:c r="K148" s="47" t="n"/>
      <ns0:c r="L148" s="47">
        <ns0:f>IF($C148="","",$C148&amp;"|"&amp;$B148)</ns0:f>
      </ns0:c>
    </ns0:row>
    <ns0:row r="149">
      <ns0:c r="A149" s="42" t="n"/>
      <ns0:c r="B149" s="43">
        <ns0:f>IF($A149="","", "Q"&amp;INT((MONTH($A149)+2)/3))</ns0:f>
      </ns0:c>
      <ns0:c r="C149" s="44" t="n"/>
      <ns0:c r="D149" s="44" t="n"/>
      <ns0:c r="E149" s="44" t="n"/>
      <ns0:c r="F149" s="44" t="n"/>
      <ns0:c r="G149" s="45" t="n"/>
      <ns0:c r="H149" s="46" t="n"/>
      <ns0:c r="I149" s="43" t="n"/>
      <ns0:c r="J149" s="43" t="n"/>
      <ns0:c r="K149" s="47" t="n"/>
      <ns0:c r="L149" s="47">
        <ns0:f>IF($C149="","",$C149&amp;"|"&amp;$B149)</ns0:f>
      </ns0:c>
    </ns0:row>
    <ns0:row r="150">
      <ns0:c r="A150" s="42" t="n"/>
      <ns0:c r="B150" s="43">
        <ns0:f>IF($A150="","", "Q"&amp;INT((MONTH($A150)+2)/3))</ns0:f>
      </ns0:c>
      <ns0:c r="C150" s="44" t="n"/>
      <ns0:c r="D150" s="44" t="n"/>
      <ns0:c r="E150" s="44" t="n"/>
      <ns0:c r="F150" s="44" t="n"/>
      <ns0:c r="G150" s="45" t="n"/>
      <ns0:c r="H150" s="46" t="n"/>
      <ns0:c r="I150" s="43" t="n"/>
      <ns0:c r="J150" s="43" t="n"/>
      <ns0:c r="K150" s="47" t="n"/>
      <ns0:c r="L150" s="47">
        <ns0:f>IF($C150="","",$C150&amp;"|"&amp;$B150)</ns0:f>
      </ns0:c>
    </ns0:row>
    <ns0:row r="151">
      <ns0:c r="A151" s="42" t="n"/>
      <ns0:c r="B151" s="43">
        <ns0:f>IF($A151="","", "Q"&amp;INT((MONTH($A151)+2)/3))</ns0:f>
      </ns0:c>
      <ns0:c r="C151" s="44" t="n"/>
      <ns0:c r="D151" s="44" t="n"/>
      <ns0:c r="E151" s="44" t="n"/>
      <ns0:c r="F151" s="44" t="n"/>
      <ns0:c r="G151" s="45" t="n"/>
      <ns0:c r="H151" s="46" t="n"/>
      <ns0:c r="I151" s="43" t="n"/>
      <ns0:c r="J151" s="43" t="n"/>
      <ns0:c r="K151" s="47" t="n"/>
      <ns0:c r="L151" s="47">
        <ns0:f>IF($C151="","",$C151&amp;"|"&amp;$B151)</ns0:f>
      </ns0:c>
    </ns0:row>
    <ns0:row r="152">
      <ns0:c r="A152" s="42" t="n"/>
      <ns0:c r="B152" s="43">
        <ns0:f>IF($A152="","", "Q"&amp;INT((MONTH($A152)+2)/3))</ns0:f>
      </ns0:c>
      <ns0:c r="C152" s="44" t="n"/>
      <ns0:c r="D152" s="44" t="n"/>
      <ns0:c r="E152" s="44" t="n"/>
      <ns0:c r="F152" s="44" t="n"/>
      <ns0:c r="G152" s="45" t="n"/>
      <ns0:c r="H152" s="46" t="n"/>
      <ns0:c r="I152" s="43" t="n"/>
      <ns0:c r="J152" s="43" t="n"/>
      <ns0:c r="K152" s="47" t="n"/>
      <ns0:c r="L152" s="47">
        <ns0:f>IF($C152="","",$C152&amp;"|"&amp;$B152)</ns0:f>
      </ns0:c>
    </ns0:row>
    <ns0:row r="153">
      <ns0:c r="A153" s="42" t="n"/>
      <ns0:c r="B153" s="43">
        <ns0:f>IF($A153="","", "Q"&amp;INT((MONTH($A153)+2)/3))</ns0:f>
      </ns0:c>
      <ns0:c r="C153" s="44" t="n"/>
      <ns0:c r="D153" s="44" t="n"/>
      <ns0:c r="E153" s="44" t="n"/>
      <ns0:c r="F153" s="44" t="n"/>
      <ns0:c r="G153" s="45" t="n"/>
      <ns0:c r="H153" s="46" t="n"/>
      <ns0:c r="I153" s="43" t="n"/>
      <ns0:c r="J153" s="43" t="n"/>
      <ns0:c r="K153" s="47" t="n"/>
      <ns0:c r="L153" s="47">
        <ns0:f>IF($C153="","",$C153&amp;"|"&amp;$B153)</ns0:f>
      </ns0:c>
    </ns0:row>
    <ns0:row r="154">
      <ns0:c r="A154" s="42" t="n"/>
      <ns0:c r="B154" s="43">
        <ns0:f>IF($A154="","", "Q"&amp;INT((MONTH($A154)+2)/3))</ns0:f>
      </ns0:c>
      <ns0:c r="C154" s="44" t="n"/>
      <ns0:c r="D154" s="44" t="n"/>
      <ns0:c r="E154" s="44" t="n"/>
      <ns0:c r="F154" s="44" t="n"/>
      <ns0:c r="G154" s="45" t="n"/>
      <ns0:c r="H154" s="46" t="n"/>
      <ns0:c r="I154" s="43" t="n"/>
      <ns0:c r="J154" s="43" t="n"/>
      <ns0:c r="K154" s="47" t="n"/>
      <ns0:c r="L154" s="47">
        <ns0:f>IF($C154="","",$C154&amp;"|"&amp;$B154)</ns0:f>
      </ns0:c>
    </ns0:row>
    <ns0:row r="155">
      <ns0:c r="A155" s="42" t="n"/>
      <ns0:c r="B155" s="43">
        <ns0:f>IF($A155="","", "Q"&amp;INT((MONTH($A155)+2)/3))</ns0:f>
      </ns0:c>
      <ns0:c r="C155" s="44" t="n"/>
      <ns0:c r="D155" s="44" t="n"/>
      <ns0:c r="E155" s="44" t="n"/>
      <ns0:c r="F155" s="44" t="n"/>
      <ns0:c r="G155" s="45" t="n"/>
      <ns0:c r="H155" s="46" t="n"/>
      <ns0:c r="I155" s="43" t="n"/>
      <ns0:c r="J155" s="43" t="n"/>
      <ns0:c r="K155" s="47" t="n"/>
      <ns0:c r="L155" s="47">
        <ns0:f>IF($C155="","",$C155&amp;"|"&amp;$B155)</ns0:f>
      </ns0:c>
    </ns0:row>
    <ns0:row r="156">
      <ns0:c r="A156" s="42" t="n"/>
      <ns0:c r="B156" s="43">
        <ns0:f>IF($A156="","", "Q"&amp;INT((MONTH($A156)+2)/3))</ns0:f>
      </ns0:c>
      <ns0:c r="C156" s="44" t="n"/>
      <ns0:c r="D156" s="44" t="n"/>
      <ns0:c r="E156" s="44" t="n"/>
      <ns0:c r="F156" s="44" t="n"/>
      <ns0:c r="G156" s="45" t="n"/>
      <ns0:c r="H156" s="46" t="n"/>
      <ns0:c r="I156" s="43" t="n"/>
      <ns0:c r="J156" s="43" t="n"/>
      <ns0:c r="K156" s="47" t="n"/>
      <ns0:c r="L156" s="47">
        <ns0:f>IF($C156="","",$C156&amp;"|"&amp;$B156)</ns0:f>
      </ns0:c>
    </ns0:row>
    <ns0:row r="157">
      <ns0:c r="A157" s="42" t="n"/>
      <ns0:c r="B157" s="43">
        <ns0:f>IF($A157="","", "Q"&amp;INT((MONTH($A157)+2)/3))</ns0:f>
      </ns0:c>
      <ns0:c r="C157" s="44" t="n"/>
      <ns0:c r="D157" s="44" t="n"/>
      <ns0:c r="E157" s="44" t="n"/>
      <ns0:c r="F157" s="44" t="n"/>
      <ns0:c r="G157" s="45" t="n"/>
      <ns0:c r="H157" s="46" t="n"/>
      <ns0:c r="I157" s="43" t="n"/>
      <ns0:c r="J157" s="43" t="n"/>
      <ns0:c r="K157" s="47" t="n"/>
      <ns0:c r="L157" s="47">
        <ns0:f>IF($C157="","",$C157&amp;"|"&amp;$B157)</ns0:f>
      </ns0:c>
    </ns0:row>
    <ns0:row r="158">
      <ns0:c r="A158" s="42" t="n"/>
      <ns0:c r="B158" s="43">
        <ns0:f>IF($A158="","", "Q"&amp;INT((MONTH($A158)+2)/3))</ns0:f>
      </ns0:c>
      <ns0:c r="C158" s="44" t="n"/>
      <ns0:c r="D158" s="44" t="n"/>
      <ns0:c r="E158" s="44" t="n"/>
      <ns0:c r="F158" s="44" t="n"/>
      <ns0:c r="G158" s="45" t="n"/>
      <ns0:c r="H158" s="46" t="n"/>
      <ns0:c r="I158" s="43" t="n"/>
      <ns0:c r="J158" s="43" t="n"/>
      <ns0:c r="K158" s="47" t="n"/>
      <ns0:c r="L158" s="47">
        <ns0:f>IF($C158="","",$C158&amp;"|"&amp;$B158)</ns0:f>
      </ns0:c>
    </ns0:row>
    <ns0:row r="159">
      <ns0:c r="A159" s="42" t="n"/>
      <ns0:c r="B159" s="43">
        <ns0:f>IF($A159="","", "Q"&amp;INT((MONTH($A159)+2)/3))</ns0:f>
      </ns0:c>
      <ns0:c r="C159" s="44" t="n"/>
      <ns0:c r="D159" s="44" t="n"/>
      <ns0:c r="E159" s="44" t="n"/>
      <ns0:c r="F159" s="44" t="n"/>
      <ns0:c r="G159" s="45" t="n"/>
      <ns0:c r="H159" s="46" t="n"/>
      <ns0:c r="I159" s="43" t="n"/>
      <ns0:c r="J159" s="43" t="n"/>
      <ns0:c r="K159" s="47" t="n"/>
      <ns0:c r="L159" s="47">
        <ns0:f>IF($C159="","",$C159&amp;"|"&amp;$B159)</ns0:f>
      </ns0:c>
    </ns0:row>
    <ns0:row r="160">
      <ns0:c r="A160" s="42" t="n"/>
      <ns0:c r="B160" s="43">
        <ns0:f>IF($A160="","", "Q"&amp;INT((MONTH($A160)+2)/3))</ns0:f>
      </ns0:c>
      <ns0:c r="C160" s="44" t="n"/>
      <ns0:c r="D160" s="44" t="n"/>
      <ns0:c r="E160" s="44" t="n"/>
      <ns0:c r="F160" s="44" t="n"/>
      <ns0:c r="G160" s="45" t="n"/>
      <ns0:c r="H160" s="46" t="n"/>
      <ns0:c r="I160" s="43" t="n"/>
      <ns0:c r="J160" s="43" t="n"/>
      <ns0:c r="K160" s="47" t="n"/>
      <ns0:c r="L160" s="47">
        <ns0:f>IF($C160="","",$C160&amp;"|"&amp;$B160)</ns0:f>
      </ns0:c>
    </ns0:row>
    <ns0:row r="161">
      <ns0:c r="A161" s="42" t="n"/>
      <ns0:c r="B161" s="43">
        <ns0:f>IF($A161="","", "Q"&amp;INT((MONTH($A161)+2)/3))</ns0:f>
      </ns0:c>
      <ns0:c r="C161" s="44" t="n"/>
      <ns0:c r="D161" s="44" t="n"/>
      <ns0:c r="E161" s="44" t="n"/>
      <ns0:c r="F161" s="44" t="n"/>
      <ns0:c r="G161" s="45" t="n"/>
      <ns0:c r="H161" s="46" t="n"/>
      <ns0:c r="I161" s="43" t="n"/>
      <ns0:c r="J161" s="43" t="n"/>
      <ns0:c r="K161" s="47" t="n"/>
      <ns0:c r="L161" s="47">
        <ns0:f>IF($C161="","",$C161&amp;"|"&amp;$B161)</ns0:f>
      </ns0:c>
    </ns0:row>
    <ns0:row r="162">
      <ns0:c r="A162" s="42" t="n"/>
      <ns0:c r="B162" s="43">
        <ns0:f>IF($A162="","", "Q"&amp;INT((MONTH($A162)+2)/3))</ns0:f>
      </ns0:c>
      <ns0:c r="C162" s="44" t="n"/>
      <ns0:c r="D162" s="44" t="n"/>
      <ns0:c r="E162" s="44" t="n"/>
      <ns0:c r="F162" s="44" t="n"/>
      <ns0:c r="G162" s="45" t="n"/>
      <ns0:c r="H162" s="46" t="n"/>
      <ns0:c r="I162" s="43" t="n"/>
      <ns0:c r="J162" s="43" t="n"/>
      <ns0:c r="K162" s="47" t="n"/>
      <ns0:c r="L162" s="47">
        <ns0:f>IF($C162="","",$C162&amp;"|"&amp;$B162)</ns0:f>
      </ns0:c>
    </ns0:row>
    <ns0:row r="163">
      <ns0:c r="A163" s="42" t="n"/>
      <ns0:c r="B163" s="43">
        <ns0:f>IF($A163="","", "Q"&amp;INT((MONTH($A163)+2)/3))</ns0:f>
      </ns0:c>
      <ns0:c r="C163" s="44" t="n"/>
      <ns0:c r="D163" s="44" t="n"/>
      <ns0:c r="E163" s="44" t="n"/>
      <ns0:c r="F163" s="44" t="n"/>
      <ns0:c r="G163" s="45" t="n"/>
      <ns0:c r="H163" s="46" t="n"/>
      <ns0:c r="I163" s="43" t="n"/>
      <ns0:c r="J163" s="43" t="n"/>
      <ns0:c r="K163" s="47" t="n"/>
      <ns0:c r="L163" s="47">
        <ns0:f>IF($C163="","",$C163&amp;"|"&amp;$B163)</ns0:f>
      </ns0:c>
    </ns0:row>
    <ns0:row r="164">
      <ns0:c r="A164" s="42" t="n"/>
      <ns0:c r="B164" s="43">
        <ns0:f>IF($A164="","", "Q"&amp;INT((MONTH($A164)+2)/3))</ns0:f>
      </ns0:c>
      <ns0:c r="C164" s="44" t="n"/>
      <ns0:c r="D164" s="44" t="n"/>
      <ns0:c r="E164" s="44" t="n"/>
      <ns0:c r="F164" s="44" t="n"/>
      <ns0:c r="G164" s="45" t="n"/>
      <ns0:c r="H164" s="46" t="n"/>
      <ns0:c r="I164" s="43" t="n"/>
      <ns0:c r="J164" s="43" t="n"/>
      <ns0:c r="K164" s="47" t="n"/>
      <ns0:c r="L164" s="47">
        <ns0:f>IF($C164="","",$C164&amp;"|"&amp;$B164)</ns0:f>
      </ns0:c>
    </ns0:row>
    <ns0:row r="165">
      <ns0:c r="A165" s="42" t="n"/>
      <ns0:c r="B165" s="43">
        <ns0:f>IF($A165="","", "Q"&amp;INT((MONTH($A165)+2)/3))</ns0:f>
      </ns0:c>
      <ns0:c r="C165" s="44" t="n"/>
      <ns0:c r="D165" s="44" t="n"/>
      <ns0:c r="E165" s="44" t="n"/>
      <ns0:c r="F165" s="44" t="n"/>
      <ns0:c r="G165" s="45" t="n"/>
      <ns0:c r="H165" s="46" t="n"/>
      <ns0:c r="I165" s="43" t="n"/>
      <ns0:c r="J165" s="43" t="n"/>
      <ns0:c r="K165" s="47" t="n"/>
      <ns0:c r="L165" s="47">
        <ns0:f>IF($C165="","",$C165&amp;"|"&amp;$B165)</ns0:f>
      </ns0:c>
    </ns0:row>
    <ns0:row r="166">
      <ns0:c r="A166" s="42" t="n"/>
      <ns0:c r="B166" s="43">
        <ns0:f>IF($A166="","", "Q"&amp;INT((MONTH($A166)+2)/3))</ns0:f>
      </ns0:c>
      <ns0:c r="C166" s="44" t="n"/>
      <ns0:c r="D166" s="44" t="n"/>
      <ns0:c r="E166" s="44" t="n"/>
      <ns0:c r="F166" s="44" t="n"/>
      <ns0:c r="G166" s="45" t="n"/>
      <ns0:c r="H166" s="46" t="n"/>
      <ns0:c r="I166" s="43" t="n"/>
      <ns0:c r="J166" s="43" t="n"/>
      <ns0:c r="K166" s="47" t="n"/>
      <ns0:c r="L166" s="47">
        <ns0:f>IF($C166="","",$C166&amp;"|"&amp;$B166)</ns0:f>
      </ns0:c>
    </ns0:row>
    <ns0:row r="167">
      <ns0:c r="A167" s="42" t="n"/>
      <ns0:c r="B167" s="43">
        <ns0:f>IF($A167="","", "Q"&amp;INT((MONTH($A167)+2)/3))</ns0:f>
      </ns0:c>
      <ns0:c r="C167" s="44" t="n"/>
      <ns0:c r="D167" s="44" t="n"/>
      <ns0:c r="E167" s="44" t="n"/>
      <ns0:c r="F167" s="44" t="n"/>
      <ns0:c r="G167" s="45" t="n"/>
      <ns0:c r="H167" s="46" t="n"/>
      <ns0:c r="I167" s="43" t="n"/>
      <ns0:c r="J167" s="43" t="n"/>
      <ns0:c r="K167" s="47" t="n"/>
      <ns0:c r="L167" s="47">
        <ns0:f>IF($C167="","",$C167&amp;"|"&amp;$B167)</ns0:f>
      </ns0:c>
    </ns0:row>
    <ns0:row r="168">
      <ns0:c r="A168" s="42" t="n"/>
      <ns0:c r="B168" s="43">
        <ns0:f>IF($A168="","", "Q"&amp;INT((MONTH($A168)+2)/3))</ns0:f>
      </ns0:c>
      <ns0:c r="C168" s="44" t="n"/>
      <ns0:c r="D168" s="44" t="n"/>
      <ns0:c r="E168" s="44" t="n"/>
      <ns0:c r="F168" s="44" t="n"/>
      <ns0:c r="G168" s="45" t="n"/>
      <ns0:c r="H168" s="46" t="n"/>
      <ns0:c r="I168" s="43" t="n"/>
      <ns0:c r="J168" s="43" t="n"/>
      <ns0:c r="K168" s="47" t="n"/>
      <ns0:c r="L168" s="47">
        <ns0:f>IF($C168="","",$C168&amp;"|"&amp;$B168)</ns0:f>
      </ns0:c>
    </ns0:row>
    <ns0:row r="169">
      <ns0:c r="A169" s="42" t="n"/>
      <ns0:c r="B169" s="43">
        <ns0:f>IF($A169="","", "Q"&amp;INT((MONTH($A169)+2)/3))</ns0:f>
      </ns0:c>
      <ns0:c r="C169" s="44" t="n"/>
      <ns0:c r="D169" s="44" t="n"/>
      <ns0:c r="E169" s="44" t="n"/>
      <ns0:c r="F169" s="44" t="n"/>
      <ns0:c r="G169" s="45" t="n"/>
      <ns0:c r="H169" s="46" t="n"/>
      <ns0:c r="I169" s="43" t="n"/>
      <ns0:c r="J169" s="43" t="n"/>
      <ns0:c r="K169" s="47" t="n"/>
      <ns0:c r="L169" s="47">
        <ns0:f>IF($C169="","",$C169&amp;"|"&amp;$B169)</ns0:f>
      </ns0:c>
    </ns0:row>
    <ns0:row r="170">
      <ns0:c r="A170" s="42" t="n"/>
      <ns0:c r="B170" s="43">
        <ns0:f>IF($A170="","", "Q"&amp;INT((MONTH($A170)+2)/3))</ns0:f>
      </ns0:c>
      <ns0:c r="C170" s="44" t="n"/>
      <ns0:c r="D170" s="44" t="n"/>
      <ns0:c r="E170" s="44" t="n"/>
      <ns0:c r="F170" s="44" t="n"/>
      <ns0:c r="G170" s="45" t="n"/>
      <ns0:c r="H170" s="46" t="n"/>
      <ns0:c r="I170" s="43" t="n"/>
      <ns0:c r="J170" s="43" t="n"/>
      <ns0:c r="K170" s="47" t="n"/>
      <ns0:c r="L170" s="47">
        <ns0:f>IF($C170="","",$C170&amp;"|"&amp;$B170)</ns0:f>
      </ns0:c>
    </ns0:row>
    <ns0:row r="171">
      <ns0:c r="A171" s="42" t="n"/>
      <ns0:c r="B171" s="43">
        <ns0:f>IF($A171="","", "Q"&amp;INT((MONTH($A171)+2)/3))</ns0:f>
      </ns0:c>
      <ns0:c r="C171" s="44" t="n"/>
      <ns0:c r="D171" s="44" t="n"/>
      <ns0:c r="E171" s="44" t="n"/>
      <ns0:c r="F171" s="44" t="n"/>
      <ns0:c r="G171" s="45" t="n"/>
      <ns0:c r="H171" s="46" t="n"/>
      <ns0:c r="I171" s="43" t="n"/>
      <ns0:c r="J171" s="43" t="n"/>
      <ns0:c r="K171" s="47" t="n"/>
      <ns0:c r="L171" s="47">
        <ns0:f>IF($C171="","",$C171&amp;"|"&amp;$B171)</ns0:f>
      </ns0:c>
    </ns0:row>
    <ns0:row r="172">
      <ns0:c r="A172" s="42" t="n"/>
      <ns0:c r="B172" s="43">
        <ns0:f>IF($A172="","", "Q"&amp;INT((MONTH($A172)+2)/3))</ns0:f>
      </ns0:c>
      <ns0:c r="C172" s="44" t="n"/>
      <ns0:c r="D172" s="44" t="n"/>
      <ns0:c r="E172" s="44" t="n"/>
      <ns0:c r="F172" s="44" t="n"/>
      <ns0:c r="G172" s="45" t="n"/>
      <ns0:c r="H172" s="46" t="n"/>
      <ns0:c r="I172" s="43" t="n"/>
      <ns0:c r="J172" s="43" t="n"/>
      <ns0:c r="K172" s="47" t="n"/>
      <ns0:c r="L172" s="47">
        <ns0:f>IF($C172="","",$C172&amp;"|"&amp;$B172)</ns0:f>
      </ns0:c>
    </ns0:row>
    <ns0:row r="173">
      <ns0:c r="A173" s="42" t="n"/>
      <ns0:c r="B173" s="43">
        <ns0:f>IF($A173="","", "Q"&amp;INT((MONTH($A173)+2)/3))</ns0:f>
      </ns0:c>
      <ns0:c r="C173" s="44" t="n"/>
      <ns0:c r="D173" s="44" t="n"/>
      <ns0:c r="E173" s="44" t="n"/>
      <ns0:c r="F173" s="44" t="n"/>
      <ns0:c r="G173" s="45" t="n"/>
      <ns0:c r="H173" s="46" t="n"/>
      <ns0:c r="I173" s="43" t="n"/>
      <ns0:c r="J173" s="43" t="n"/>
      <ns0:c r="K173" s="47" t="n"/>
      <ns0:c r="L173" s="47">
        <ns0:f>IF($C173="","",$C173&amp;"|"&amp;$B173)</ns0:f>
      </ns0:c>
    </ns0:row>
    <ns0:row r="174">
      <ns0:c r="A174" s="42" t="n"/>
      <ns0:c r="B174" s="43">
        <ns0:f>IF($A174="","", "Q"&amp;INT((MONTH($A174)+2)/3))</ns0:f>
      </ns0:c>
      <ns0:c r="C174" s="44" t="n"/>
      <ns0:c r="D174" s="44" t="n"/>
      <ns0:c r="E174" s="44" t="n"/>
      <ns0:c r="F174" s="44" t="n"/>
      <ns0:c r="G174" s="45" t="n"/>
      <ns0:c r="H174" s="46" t="n"/>
      <ns0:c r="I174" s="43" t="n"/>
      <ns0:c r="J174" s="43" t="n"/>
      <ns0:c r="K174" s="47" t="n"/>
      <ns0:c r="L174" s="47">
        <ns0:f>IF($C174="","",$C174&amp;"|"&amp;$B174)</ns0:f>
      </ns0:c>
    </ns0:row>
    <ns0:row r="175">
      <ns0:c r="A175" s="42" t="n"/>
      <ns0:c r="B175" s="43">
        <ns0:f>IF($A175="","", "Q"&amp;INT((MONTH($A175)+2)/3))</ns0:f>
      </ns0:c>
      <ns0:c r="C175" s="44" t="n"/>
      <ns0:c r="D175" s="44" t="n"/>
      <ns0:c r="E175" s="44" t="n"/>
      <ns0:c r="F175" s="44" t="n"/>
      <ns0:c r="G175" s="45" t="n"/>
      <ns0:c r="H175" s="46" t="n"/>
      <ns0:c r="I175" s="43" t="n"/>
      <ns0:c r="J175" s="43" t="n"/>
      <ns0:c r="K175" s="47" t="n"/>
      <ns0:c r="L175" s="47">
        <ns0:f>IF($C175="","",$C175&amp;"|"&amp;$B175)</ns0:f>
      </ns0:c>
    </ns0:row>
    <ns0:row r="176">
      <ns0:c r="A176" s="42" t="n"/>
      <ns0:c r="B176" s="43">
        <ns0:f>IF($A176="","", "Q"&amp;INT((MONTH($A176)+2)/3))</ns0:f>
      </ns0:c>
      <ns0:c r="C176" s="44" t="n"/>
      <ns0:c r="D176" s="44" t="n"/>
      <ns0:c r="E176" s="44" t="n"/>
      <ns0:c r="F176" s="44" t="n"/>
      <ns0:c r="G176" s="45" t="n"/>
      <ns0:c r="H176" s="46" t="n"/>
      <ns0:c r="I176" s="43" t="n"/>
      <ns0:c r="J176" s="43" t="n"/>
      <ns0:c r="K176" s="47" t="n"/>
      <ns0:c r="L176" s="47">
        <ns0:f>IF($C176="","",$C176&amp;"|"&amp;$B176)</ns0:f>
      </ns0:c>
    </ns0:row>
    <ns0:row r="177">
      <ns0:c r="A177" s="42" t="n"/>
      <ns0:c r="B177" s="43">
        <ns0:f>IF($A177="","", "Q"&amp;INT((MONTH($A177)+2)/3))</ns0:f>
      </ns0:c>
      <ns0:c r="C177" s="44" t="n"/>
      <ns0:c r="D177" s="44" t="n"/>
      <ns0:c r="E177" s="44" t="n"/>
      <ns0:c r="F177" s="44" t="n"/>
      <ns0:c r="G177" s="45" t="n"/>
      <ns0:c r="H177" s="46" t="n"/>
      <ns0:c r="I177" s="43" t="n"/>
      <ns0:c r="J177" s="43" t="n"/>
      <ns0:c r="K177" s="47" t="n"/>
      <ns0:c r="L177" s="47">
        <ns0:f>IF($C177="","",$C177&amp;"|"&amp;$B177)</ns0:f>
      </ns0:c>
    </ns0:row>
    <ns0:row r="178">
      <ns0:c r="A178" s="42" t="n"/>
      <ns0:c r="B178" s="43">
        <ns0:f>IF($A178="","", "Q"&amp;INT((MONTH($A178)+2)/3))</ns0:f>
      </ns0:c>
      <ns0:c r="C178" s="44" t="n"/>
      <ns0:c r="D178" s="44" t="n"/>
      <ns0:c r="E178" s="44" t="n"/>
      <ns0:c r="F178" s="44" t="n"/>
      <ns0:c r="G178" s="45" t="n"/>
      <ns0:c r="H178" s="46" t="n"/>
      <ns0:c r="I178" s="43" t="n"/>
      <ns0:c r="J178" s="43" t="n"/>
      <ns0:c r="K178" s="47" t="n"/>
      <ns0:c r="L178" s="47">
        <ns0:f>IF($C178="","",$C178&amp;"|"&amp;$B178)</ns0:f>
      </ns0:c>
    </ns0:row>
    <ns0:row r="179">
      <ns0:c r="A179" s="42" t="n"/>
      <ns0:c r="B179" s="43">
        <ns0:f>IF($A179="","", "Q"&amp;INT((MONTH($A179)+2)/3))</ns0:f>
      </ns0:c>
      <ns0:c r="C179" s="44" t="n"/>
      <ns0:c r="D179" s="44" t="n"/>
      <ns0:c r="E179" s="44" t="n"/>
      <ns0:c r="F179" s="44" t="n"/>
      <ns0:c r="G179" s="45" t="n"/>
      <ns0:c r="H179" s="46" t="n"/>
      <ns0:c r="I179" s="43" t="n"/>
      <ns0:c r="J179" s="43" t="n"/>
      <ns0:c r="K179" s="47" t="n"/>
      <ns0:c r="L179" s="47">
        <ns0:f>IF($C179="","",$C179&amp;"|"&amp;$B179)</ns0:f>
      </ns0:c>
    </ns0:row>
    <ns0:row r="180">
      <ns0:c r="A180" s="42" t="n"/>
      <ns0:c r="B180" s="43">
        <ns0:f>IF($A180="","", "Q"&amp;INT((MONTH($A180)+2)/3))</ns0:f>
      </ns0:c>
      <ns0:c r="C180" s="44" t="n"/>
      <ns0:c r="D180" s="44" t="n"/>
      <ns0:c r="E180" s="44" t="n"/>
      <ns0:c r="F180" s="44" t="n"/>
      <ns0:c r="G180" s="45" t="n"/>
      <ns0:c r="H180" s="46" t="n"/>
      <ns0:c r="I180" s="43" t="n"/>
      <ns0:c r="J180" s="43" t="n"/>
      <ns0:c r="K180" s="47" t="n"/>
      <ns0:c r="L180" s="47">
        <ns0:f>IF($C180="","",$C180&amp;"|"&amp;$B180)</ns0:f>
      </ns0:c>
    </ns0:row>
    <ns0:row r="181">
      <ns0:c r="A181" s="42" t="n"/>
      <ns0:c r="B181" s="43">
        <ns0:f>IF($A181="","", "Q"&amp;INT((MONTH($A181)+2)/3))</ns0:f>
      </ns0:c>
      <ns0:c r="C181" s="44" t="n"/>
      <ns0:c r="D181" s="44" t="n"/>
      <ns0:c r="E181" s="44" t="n"/>
      <ns0:c r="F181" s="44" t="n"/>
      <ns0:c r="G181" s="45" t="n"/>
      <ns0:c r="H181" s="46" t="n"/>
      <ns0:c r="I181" s="43" t="n"/>
      <ns0:c r="J181" s="43" t="n"/>
      <ns0:c r="K181" s="47" t="n"/>
      <ns0:c r="L181" s="47">
        <ns0:f>IF($C181="","",$C181&amp;"|"&amp;$B181)</ns0:f>
      </ns0:c>
    </ns0:row>
    <ns0:row r="182">
      <ns0:c r="A182" s="42" t="n"/>
      <ns0:c r="B182" s="43">
        <ns0:f>IF($A182="","", "Q"&amp;INT((MONTH($A182)+2)/3))</ns0:f>
      </ns0:c>
      <ns0:c r="C182" s="44" t="n"/>
      <ns0:c r="D182" s="44" t="n"/>
      <ns0:c r="E182" s="44" t="n"/>
      <ns0:c r="F182" s="44" t="n"/>
      <ns0:c r="G182" s="45" t="n"/>
      <ns0:c r="H182" s="46" t="n"/>
      <ns0:c r="I182" s="43" t="n"/>
      <ns0:c r="J182" s="43" t="n"/>
      <ns0:c r="K182" s="47" t="n"/>
      <ns0:c r="L182" s="47">
        <ns0:f>IF($C182="","",$C182&amp;"|"&amp;$B182)</ns0:f>
      </ns0:c>
    </ns0:row>
    <ns0:row r="183">
      <ns0:c r="A183" s="42" t="n"/>
      <ns0:c r="B183" s="43">
        <ns0:f>IF($A183="","", "Q"&amp;INT((MONTH($A183)+2)/3))</ns0:f>
      </ns0:c>
      <ns0:c r="C183" s="44" t="n"/>
      <ns0:c r="D183" s="44" t="n"/>
      <ns0:c r="E183" s="44" t="n"/>
      <ns0:c r="F183" s="44" t="n"/>
      <ns0:c r="G183" s="45" t="n"/>
      <ns0:c r="H183" s="46" t="n"/>
      <ns0:c r="I183" s="43" t="n"/>
      <ns0:c r="J183" s="43" t="n"/>
      <ns0:c r="K183" s="47" t="n"/>
      <ns0:c r="L183" s="47">
        <ns0:f>IF($C183="","",$C183&amp;"|"&amp;$B183)</ns0:f>
      </ns0:c>
    </ns0:row>
    <ns0:row r="184">
      <ns0:c r="A184" s="42" t="n"/>
      <ns0:c r="B184" s="43">
        <ns0:f>IF($A184="","", "Q"&amp;INT((MONTH($A184)+2)/3))</ns0:f>
      </ns0:c>
      <ns0:c r="C184" s="44" t="n"/>
      <ns0:c r="D184" s="44" t="n"/>
      <ns0:c r="E184" s="44" t="n"/>
      <ns0:c r="F184" s="44" t="n"/>
      <ns0:c r="G184" s="45" t="n"/>
      <ns0:c r="H184" s="46" t="n"/>
      <ns0:c r="I184" s="43" t="n"/>
      <ns0:c r="J184" s="43" t="n"/>
      <ns0:c r="K184" s="47" t="n"/>
      <ns0:c r="L184" s="47">
        <ns0:f>IF($C184="","",$C184&amp;"|"&amp;$B184)</ns0:f>
      </ns0:c>
    </ns0:row>
    <ns0:row r="185">
      <ns0:c r="A185" s="42" t="n"/>
      <ns0:c r="B185" s="43">
        <ns0:f>IF($A185="","", "Q"&amp;INT((MONTH($A185)+2)/3))</ns0:f>
      </ns0:c>
      <ns0:c r="C185" s="44" t="n"/>
      <ns0:c r="D185" s="44" t="n"/>
      <ns0:c r="E185" s="44" t="n"/>
      <ns0:c r="F185" s="44" t="n"/>
      <ns0:c r="G185" s="45" t="n"/>
      <ns0:c r="H185" s="46" t="n"/>
      <ns0:c r="I185" s="43" t="n"/>
      <ns0:c r="J185" s="43" t="n"/>
      <ns0:c r="K185" s="47" t="n"/>
      <ns0:c r="L185" s="47">
        <ns0:f>IF($C185="","",$C185&amp;"|"&amp;$B185)</ns0:f>
      </ns0:c>
    </ns0:row>
    <ns0:row r="186">
      <ns0:c r="A186" s="42" t="n"/>
      <ns0:c r="B186" s="43">
        <ns0:f>IF($A186="","", "Q"&amp;INT((MONTH($A186)+2)/3))</ns0:f>
      </ns0:c>
      <ns0:c r="C186" s="44" t="n"/>
      <ns0:c r="D186" s="44" t="n"/>
      <ns0:c r="E186" s="44" t="n"/>
      <ns0:c r="F186" s="44" t="n"/>
      <ns0:c r="G186" s="45" t="n"/>
      <ns0:c r="H186" s="46" t="n"/>
      <ns0:c r="I186" s="43" t="n"/>
      <ns0:c r="J186" s="43" t="n"/>
      <ns0:c r="K186" s="47" t="n"/>
      <ns0:c r="L186" s="47">
        <ns0:f>IF($C186="","",$C186&amp;"|"&amp;$B186)</ns0:f>
      </ns0:c>
    </ns0:row>
    <ns0:row r="187">
      <ns0:c r="A187" s="42" t="n"/>
      <ns0:c r="B187" s="43">
        <ns0:f>IF($A187="","", "Q"&amp;INT((MONTH($A187)+2)/3))</ns0:f>
      </ns0:c>
      <ns0:c r="C187" s="44" t="n"/>
      <ns0:c r="D187" s="44" t="n"/>
      <ns0:c r="E187" s="44" t="n"/>
      <ns0:c r="F187" s="44" t="n"/>
      <ns0:c r="G187" s="45" t="n"/>
      <ns0:c r="H187" s="46" t="n"/>
      <ns0:c r="I187" s="43" t="n"/>
      <ns0:c r="J187" s="43" t="n"/>
      <ns0:c r="K187" s="47" t="n"/>
      <ns0:c r="L187" s="47">
        <ns0:f>IF($C187="","",$C187&amp;"|"&amp;$B187)</ns0:f>
      </ns0:c>
    </ns0:row>
    <ns0:row r="188">
      <ns0:c r="A188" s="42" t="n"/>
      <ns0:c r="B188" s="43">
        <ns0:f>IF($A188="","", "Q"&amp;INT((MONTH($A188)+2)/3))</ns0:f>
      </ns0:c>
      <ns0:c r="C188" s="44" t="n"/>
      <ns0:c r="D188" s="44" t="n"/>
      <ns0:c r="E188" s="44" t="n"/>
      <ns0:c r="F188" s="44" t="n"/>
      <ns0:c r="G188" s="45" t="n"/>
      <ns0:c r="H188" s="46" t="n"/>
      <ns0:c r="I188" s="43" t="n"/>
      <ns0:c r="J188" s="43" t="n"/>
      <ns0:c r="K188" s="47" t="n"/>
      <ns0:c r="L188" s="47">
        <ns0:f>IF($C188="","",$C188&amp;"|"&amp;$B188)</ns0:f>
      </ns0:c>
    </ns0:row>
    <ns0:row r="189">
      <ns0:c r="A189" s="42" t="n"/>
      <ns0:c r="B189" s="43">
        <ns0:f>IF($A189="","", "Q"&amp;INT((MONTH($A189)+2)/3))</ns0:f>
      </ns0:c>
      <ns0:c r="C189" s="44" t="n"/>
      <ns0:c r="D189" s="44" t="n"/>
      <ns0:c r="E189" s="44" t="n"/>
      <ns0:c r="F189" s="44" t="n"/>
      <ns0:c r="G189" s="45" t="n"/>
      <ns0:c r="H189" s="46" t="n"/>
      <ns0:c r="I189" s="43" t="n"/>
      <ns0:c r="J189" s="43" t="n"/>
      <ns0:c r="K189" s="47" t="n"/>
      <ns0:c r="L189" s="47">
        <ns0:f>IF($C189="","",$C189&amp;"|"&amp;$B189)</ns0:f>
      </ns0:c>
    </ns0:row>
    <ns0:row r="190">
      <ns0:c r="A190" s="42" t="n"/>
      <ns0:c r="B190" s="43">
        <ns0:f>IF($A190="","", "Q"&amp;INT((MONTH($A190)+2)/3))</ns0:f>
      </ns0:c>
      <ns0:c r="C190" s="44" t="n"/>
      <ns0:c r="D190" s="44" t="n"/>
      <ns0:c r="E190" s="44" t="n"/>
      <ns0:c r="F190" s="44" t="n"/>
      <ns0:c r="G190" s="45" t="n"/>
      <ns0:c r="H190" s="46" t="n"/>
      <ns0:c r="I190" s="43" t="n"/>
      <ns0:c r="J190" s="43" t="n"/>
      <ns0:c r="K190" s="47" t="n"/>
      <ns0:c r="L190" s="47">
        <ns0:f>IF($C190="","",$C190&amp;"|"&amp;$B190)</ns0:f>
      </ns0:c>
    </ns0:row>
    <ns0:row r="191">
      <ns0:c r="A191" s="42" t="n"/>
      <ns0:c r="B191" s="43">
        <ns0:f>IF($A191="","", "Q"&amp;INT((MONTH($A191)+2)/3))</ns0:f>
      </ns0:c>
      <ns0:c r="C191" s="44" t="n"/>
      <ns0:c r="D191" s="44" t="n"/>
      <ns0:c r="E191" s="44" t="n"/>
      <ns0:c r="F191" s="44" t="n"/>
      <ns0:c r="G191" s="45" t="n"/>
      <ns0:c r="H191" s="46" t="n"/>
      <ns0:c r="I191" s="43" t="n"/>
      <ns0:c r="J191" s="43" t="n"/>
      <ns0:c r="K191" s="47" t="n"/>
      <ns0:c r="L191" s="47">
        <ns0:f>IF($C191="","",$C191&amp;"|"&amp;$B191)</ns0:f>
      </ns0:c>
    </ns0:row>
    <ns0:row r="192">
      <ns0:c r="A192" s="42" t="n"/>
      <ns0:c r="B192" s="43">
        <ns0:f>IF($A192="","", "Q"&amp;INT((MONTH($A192)+2)/3))</ns0:f>
      </ns0:c>
      <ns0:c r="C192" s="44" t="n"/>
      <ns0:c r="D192" s="44" t="n"/>
      <ns0:c r="E192" s="44" t="n"/>
      <ns0:c r="F192" s="44" t="n"/>
      <ns0:c r="G192" s="45" t="n"/>
      <ns0:c r="H192" s="46" t="n"/>
      <ns0:c r="I192" s="43" t="n"/>
      <ns0:c r="J192" s="43" t="n"/>
      <ns0:c r="K192" s="47" t="n"/>
      <ns0:c r="L192" s="47">
        <ns0:f>IF($C192="","",$C192&amp;"|"&amp;$B192)</ns0:f>
      </ns0:c>
    </ns0:row>
    <ns0:row r="193">
      <ns0:c r="A193" s="42" t="n"/>
      <ns0:c r="B193" s="43">
        <ns0:f>IF($A193="","", "Q"&amp;INT((MONTH($A193)+2)/3))</ns0:f>
      </ns0:c>
      <ns0:c r="C193" s="44" t="n"/>
      <ns0:c r="D193" s="44" t="n"/>
      <ns0:c r="E193" s="44" t="n"/>
      <ns0:c r="F193" s="44" t="n"/>
      <ns0:c r="G193" s="45" t="n"/>
      <ns0:c r="H193" s="46" t="n"/>
      <ns0:c r="I193" s="43" t="n"/>
      <ns0:c r="J193" s="43" t="n"/>
      <ns0:c r="K193" s="47" t="n"/>
      <ns0:c r="L193" s="47">
        <ns0:f>IF($C193="","",$C193&amp;"|"&amp;$B193)</ns0:f>
      </ns0:c>
    </ns0:row>
    <ns0:row r="194">
      <ns0:c r="A194" s="42" t="n"/>
      <ns0:c r="B194" s="43">
        <ns0:f>IF($A194="","", "Q"&amp;INT((MONTH($A194)+2)/3))</ns0:f>
      </ns0:c>
      <ns0:c r="C194" s="44" t="n"/>
      <ns0:c r="D194" s="44" t="n"/>
      <ns0:c r="E194" s="44" t="n"/>
      <ns0:c r="F194" s="44" t="n"/>
      <ns0:c r="G194" s="45" t="n"/>
      <ns0:c r="H194" s="46" t="n"/>
      <ns0:c r="I194" s="43" t="n"/>
      <ns0:c r="J194" s="43" t="n"/>
      <ns0:c r="K194" s="47" t="n"/>
      <ns0:c r="L194" s="47">
        <ns0:f>IF($C194="","",$C194&amp;"|"&amp;$B194)</ns0:f>
      </ns0:c>
    </ns0:row>
    <ns0:row r="195">
      <ns0:c r="A195" s="42" t="n"/>
      <ns0:c r="B195" s="43">
        <ns0:f>IF($A195="","", "Q"&amp;INT((MONTH($A195)+2)/3))</ns0:f>
      </ns0:c>
      <ns0:c r="C195" s="44" t="n"/>
      <ns0:c r="D195" s="44" t="n"/>
      <ns0:c r="E195" s="44" t="n"/>
      <ns0:c r="F195" s="44" t="n"/>
      <ns0:c r="G195" s="45" t="n"/>
      <ns0:c r="H195" s="46" t="n"/>
      <ns0:c r="I195" s="43" t="n"/>
      <ns0:c r="J195" s="43" t="n"/>
      <ns0:c r="K195" s="47" t="n"/>
      <ns0:c r="L195" s="47">
        <ns0:f>IF($C195="","",$C195&amp;"|"&amp;$B195)</ns0:f>
      </ns0:c>
    </ns0:row>
    <ns0:row r="196">
      <ns0:c r="A196" s="42" t="n"/>
      <ns0:c r="B196" s="43">
        <ns0:f>IF($A196="","", "Q"&amp;INT((MONTH($A196)+2)/3))</ns0:f>
      </ns0:c>
      <ns0:c r="C196" s="44" t="n"/>
      <ns0:c r="D196" s="44" t="n"/>
      <ns0:c r="E196" s="44" t="n"/>
      <ns0:c r="F196" s="44" t="n"/>
      <ns0:c r="G196" s="45" t="n"/>
      <ns0:c r="H196" s="46" t="n"/>
      <ns0:c r="I196" s="43" t="n"/>
      <ns0:c r="J196" s="43" t="n"/>
      <ns0:c r="K196" s="47" t="n"/>
      <ns0:c r="L196" s="47">
        <ns0:f>IF($C196="","",$C196&amp;"|"&amp;$B196)</ns0:f>
      </ns0:c>
    </ns0:row>
    <ns0:row r="197">
      <ns0:c r="A197" s="42" t="n"/>
      <ns0:c r="B197" s="43">
        <ns0:f>IF($A197="","", "Q"&amp;INT((MONTH($A197)+2)/3))</ns0:f>
      </ns0:c>
      <ns0:c r="C197" s="44" t="n"/>
      <ns0:c r="D197" s="44" t="n"/>
      <ns0:c r="E197" s="44" t="n"/>
      <ns0:c r="F197" s="44" t="n"/>
      <ns0:c r="G197" s="45" t="n"/>
      <ns0:c r="H197" s="46" t="n"/>
      <ns0:c r="I197" s="43" t="n"/>
      <ns0:c r="J197" s="43" t="n"/>
      <ns0:c r="K197" s="47" t="n"/>
      <ns0:c r="L197" s="47">
        <ns0:f>IF($C197="","",$C197&amp;"|"&amp;$B197)</ns0:f>
      </ns0:c>
    </ns0:row>
    <ns0:row r="198">
      <ns0:c r="A198" s="42" t="n"/>
      <ns0:c r="B198" s="43">
        <ns0:f>IF($A198="","", "Q"&amp;INT((MONTH($A198)+2)/3))</ns0:f>
      </ns0:c>
      <ns0:c r="C198" s="44" t="n"/>
      <ns0:c r="D198" s="44" t="n"/>
      <ns0:c r="E198" s="44" t="n"/>
      <ns0:c r="F198" s="44" t="n"/>
      <ns0:c r="G198" s="45" t="n"/>
      <ns0:c r="H198" s="46" t="n"/>
      <ns0:c r="I198" s="43" t="n"/>
      <ns0:c r="J198" s="43" t="n"/>
      <ns0:c r="K198" s="47" t="n"/>
      <ns0:c r="L198" s="47">
        <ns0:f>IF($C198="","",$C198&amp;"|"&amp;$B198)</ns0:f>
      </ns0:c>
    </ns0:row>
    <ns0:row r="199">
      <ns0:c r="A199" s="42" t="n"/>
      <ns0:c r="B199" s="43">
        <ns0:f>IF($A199="","", "Q"&amp;INT((MONTH($A199)+2)/3))</ns0:f>
      </ns0:c>
      <ns0:c r="C199" s="44" t="n"/>
      <ns0:c r="D199" s="44" t="n"/>
      <ns0:c r="E199" s="44" t="n"/>
      <ns0:c r="F199" s="44" t="n"/>
      <ns0:c r="G199" s="45" t="n"/>
      <ns0:c r="H199" s="46" t="n"/>
      <ns0:c r="I199" s="43" t="n"/>
      <ns0:c r="J199" s="43" t="n"/>
      <ns0:c r="K199" s="47" t="n"/>
      <ns0:c r="L199" s="47">
        <ns0:f>IF($C199="","",$C199&amp;"|"&amp;$B199)</ns0:f>
      </ns0:c>
    </ns0:row>
    <ns0:row r="200">
      <ns0:c r="A200" s="48" t="n"/>
      <ns0:c r="B200" s="49">
        <ns0:f>IF($A200="","", "Q"&amp;INT((MONTH($A200)+2)/3))</ns0:f>
      </ns0:c>
      <ns0:c r="C200" s="50" t="n"/>
      <ns0:c r="D200" s="50" t="n"/>
      <ns0:c r="E200" s="50" t="n"/>
      <ns0:c r="F200" s="50" t="n"/>
      <ns0:c r="G200" s="51" t="n"/>
      <ns0:c r="H200" s="52" t="n"/>
      <ns0:c r="I200" s="49" t="n"/>
      <ns0:c r="J200" s="49" t="n"/>
      <ns0:c r="K200" s="53" t="n"/>
      <ns0:c r="L200" s="53">
        <ns0:f>IF($C200="","",$C200&amp;"|"&amp;$B200)</ns0:f>
      </ns0:c>
    </ns0:row>
  </ns0:sheetData>
  <ns0:mergeCells>
    <ns0:mergeCell ref="A26:N26"/>
    <ns0:mergeCell ref="A2:N2"/>
    <ns0:mergeCell ref="B9:G9"/>
    <ns0:mergeCell ref="I9:N9"/>
    <ns0:mergeCell ref="A1:N1"/>
  </ns0:mergeCells>
  <ns0:conditionalFormatting sqref="E6:I6">
    <ns0:cfRule type="cellIs" dxfId="0" priority="1" operator="lessThan">
      <ns0:formula>0</ns0:formula>
    </ns0:cfRule>
    <ns0:cfRule type="cellIs" dxfId="1" priority="2" operator="greaterThanOrEqual">
      <ns0:formula>0</ns0:formula>
    </ns0:cfRule>
  </ns0:conditionalFormatting>
  <ns0:conditionalFormatting sqref="E7:I7">
    <ns0:cfRule type="cellIs" dxfId="0" priority="3" operator="greaterThan">
      <ns0:formula>0</ns0:formula>
    </ns0:cfRule>
  </ns0:conditionalFormatting>
  <ns0:conditionalFormatting sqref="O11:O23">
    <ns0:cfRule type="cellIs" dxfId="2" priority="4" operator="greaterThan">
      <ns0:formula>0</ns0:formula>
    </ns0:cfRule>
    <ns0:cfRule type="cellIs" dxfId="3" priority="5" operator="lessThanOrEqual">
      <ns0:formula>0</ns0:formula>
    </ns0:cfRule>
  </ns0:conditionalFormatting>
  <ns0:conditionalFormatting sqref="P11:P23">
    <ns0:cfRule type="cellIs" dxfId="2" priority="6" operator="greaterThan">
      <ns0:formula>0</ns0:formula>
    </ns0:cfRule>
    <ns0:cfRule type="cellIs" dxfId="3" priority="7" operator="lessThanOrEqual">
      <ns0:formula>0</ns0:formula>
    </ns0:cfRule>
  </ns0:conditionalFormatting>
  <ns0:pageMargins left="0.7" right="0.7" top="0.75" bottom="0.75" header="0.3" footer="0.3"/>
  <ns0:legacyDrawing ns1:id="R37066d21fbda4906"/>
</ns0:worksheet>
</file>

<file path=xl/worksheets/sheet3.xml><?xml version="1.0" encoding="utf-8"?>
<x:worksheet xmlns:x="http://schemas.openxmlformats.org/spreadsheetml/2006/main">
  <x:sheetFormatPr defaultRowHeight="15"/>
  <x:sheetData>
    <x:row r="1">
      <x:c r="A1" t="inlineStr">
        <x:is>
          <x:t xml:space="preserve">Categories</x:t>
        </x:is>
      </x:c>
      <x:c r="C1" t="inlineStr">
        <x:is>
          <x:t xml:space="preserve">Status</x:t>
        </x:is>
      </x:c>
      <x:c r="D1" t="inlineStr">
        <x:is>
          <x:t xml:space="preserve">Paid?</x:t>
        </x:is>
      </x:c>
    </x:row>
    <x:row r="2">
      <x:c r="A2" t="inlineStr">
        <x:is>
          <x:t xml:space="preserve">Press Releases &amp; Distribution</x:t>
        </x:is>
      </x:c>
      <x:c r="C2" t="inlineStr">
        <x:is>
          <x:t xml:space="preserve">Planned</x:t>
        </x:is>
      </x:c>
      <x:c r="D2" t="inlineStr">
        <x:is>
          <x:t xml:space="preserve">Yes</x:t>
        </x:is>
      </x:c>
    </x:row>
    <x:row r="3">
      <x:c r="A3" t="inlineStr">
        <x:is>
          <x:t xml:space="preserve">Media Outreach (Pitching/Tools)</x:t>
        </x:is>
      </x:c>
      <x:c r="C3" t="inlineStr">
        <x:is>
          <x:t xml:space="preserve">In Progress</x:t>
        </x:is>
      </x:c>
      <x:c r="D3" t="inlineStr">
        <x:is>
          <x:t xml:space="preserve">No</x:t>
        </x:is>
      </x:c>
    </x:row>
    <x:row r="4">
      <x:c r="A4" t="inlineStr">
        <x:is>
          <x:t xml:space="preserve">Influencer/Creator PR</x:t>
        </x:is>
      </x:c>
      <x:c r="C4" t="inlineStr">
        <x:is>
          <x:t xml:space="preserve">Completed</x:t>
        </x:is>
      </x:c>
    </x:row>
    <x:row r="5">
      <x:c r="A5" t="inlineStr">
        <x:is>
          <x:t xml:space="preserve">Events &amp; Sponsorships</x:t>
        </x:is>
      </x:c>
      <x:c r="C5" t="inlineStr">
        <x:is>
          <x:t xml:space="preserve">Cancelled</x:t>
        </x:is>
      </x:c>
    </x:row>
    <x:row r="6">
      <x:c r="A6" t="inlineStr">
        <x:is>
          <x:t xml:space="preserve">Media Monitoring / Listening Tools</x:t>
        </x:is>
      </x:c>
    </x:row>
    <x:row r="7">
      <x:c r="A7" t="inlineStr">
        <x:is>
          <x:t xml:space="preserve">PR Agency / Consulting</x:t>
        </x:is>
      </x:c>
    </x:row>
    <x:row r="8">
      <x:c r="A8" t="inlineStr">
        <x:is>
          <x:t xml:space="preserve">Content Production (Photo/Video/Design)</x:t>
        </x:is>
      </x:c>
    </x:row>
    <x:row r="9">
      <x:c r="A9" t="inlineStr">
        <x:is>
          <x:t xml:space="preserve">Crisis Communications</x:t>
        </x:is>
      </x:c>
    </x:row>
    <x:row r="10">
      <x:c r="A10" t="inlineStr">
        <x:is>
          <x:t xml:space="preserve">Awards &amp; Submissions</x:t>
        </x:is>
      </x:c>
    </x:row>
    <x:row r="11">
      <x:c r="A11" t="inlineStr">
        <x:is>
          <x:t xml:space="preserve">Travel &amp; Hospitality</x:t>
        </x:is>
      </x:c>
    </x:row>
    <x:row r="12">
      <x:c r="A12" t="inlineStr">
        <x:is>
          <x:t xml:space="preserve">Printing / Swag</x:t>
        </x:is>
      </x:c>
    </x:row>
    <x:row r="13">
      <x:c r="A13" t="inlineStr">
        <x:is>
          <x:t xml:space="preserve">Other</x:t>
        </x:is>
      </x:c>
    </x:row>
  </x:sheetData>
  <x:pageMargins left="0.7" right="0.7" top="0.75" bottom="0.75" header="0.3" footer="0.3"/>
</x:worksheet>
</file>